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xr:revisionPtr revIDLastSave="2688" documentId="8_{B19DD3C0-D823-42B4-A0A9-9D4D955E6F85}" xr6:coauthVersionLast="47" xr6:coauthVersionMax="47" xr10:uidLastSave="{039143C4-BCCF-4046-B48B-EC1F3BAFE549}"/>
  <bookViews>
    <workbookView xWindow="240" yWindow="105" windowWidth="14805" windowHeight="8010" firstSheet="3" activeTab="6" xr2:uid="{00000000-000D-0000-FFFF-FFFF00000000}"/>
  </bookViews>
  <sheets>
    <sheet name="Budżet Ogólny" sheetId="4" r:id="rId1"/>
    <sheet name="Podsumowanie" sheetId="6" r:id="rId2"/>
    <sheet name="Spis faktur" sheetId="5" r:id="rId3"/>
    <sheet name="Wpływy " sheetId="8" r:id="rId4"/>
    <sheet name="Kategorie" sheetId="3" r:id="rId5"/>
    <sheet name="stan na 31.12.2021" sheetId="7" r:id="rId6"/>
    <sheet name="Stan na 14.07.2022" sheetId="9" r:id="rId7"/>
  </sheets>
  <definedNames>
    <definedName name="_xlnm._FilterDatabase" localSheetId="2" hidden="1">'Spis faktur'!$A$1:$H$85</definedName>
  </definedNames>
  <calcPr calcId="191028"/>
  <pivotCaches>
    <pivotCache cacheId="8002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9" l="1"/>
  <c r="C45" i="9"/>
  <c r="C20" i="9"/>
  <c r="C8" i="9"/>
  <c r="C28" i="9"/>
  <c r="C27" i="9"/>
  <c r="C25" i="9"/>
  <c r="C24" i="9"/>
  <c r="C22" i="9"/>
  <c r="C21" i="9"/>
  <c r="C19" i="9"/>
  <c r="C17" i="9"/>
  <c r="C16" i="9"/>
  <c r="C15" i="9"/>
  <c r="B18" i="8"/>
  <c r="C59" i="9"/>
  <c r="C42" i="9"/>
  <c r="C29" i="9"/>
  <c r="C34" i="9" s="1"/>
  <c r="C9" i="9"/>
  <c r="C32" i="9" s="1"/>
  <c r="C36" i="9" s="1"/>
  <c r="E22" i="4"/>
  <c r="F37" i="4"/>
  <c r="E43" i="5"/>
  <c r="E38" i="4"/>
  <c r="E47" i="4"/>
  <c r="E46" i="4"/>
  <c r="E44" i="4"/>
  <c r="E43" i="4"/>
  <c r="E41" i="4"/>
  <c r="E33" i="4"/>
  <c r="E32" i="4"/>
  <c r="E27" i="4"/>
  <c r="E21" i="4"/>
  <c r="E9" i="4"/>
  <c r="E51" i="4" s="1"/>
  <c r="C59" i="7"/>
  <c r="C42" i="7"/>
  <c r="C48" i="7" s="1"/>
  <c r="C28" i="7"/>
  <c r="C24" i="7"/>
  <c r="C22" i="7"/>
  <c r="C21" i="7"/>
  <c r="C20" i="7"/>
  <c r="C19" i="7"/>
  <c r="C18" i="7"/>
  <c r="C16" i="7"/>
  <c r="C15" i="7"/>
  <c r="F35" i="4"/>
  <c r="G27" i="4"/>
  <c r="G44" i="4"/>
  <c r="G45" i="4"/>
  <c r="G43" i="4"/>
  <c r="G41" i="4"/>
  <c r="G38" i="4"/>
  <c r="G34" i="4"/>
  <c r="G33" i="4"/>
  <c r="G32" i="4"/>
  <c r="G22" i="4"/>
  <c r="G8" i="4"/>
  <c r="C15" i="4"/>
  <c r="C46" i="4"/>
  <c r="G46" i="4" s="1"/>
  <c r="D26" i="4"/>
  <c r="C21" i="4"/>
  <c r="G21" i="4" s="1"/>
  <c r="D37" i="4"/>
  <c r="D35" i="4"/>
  <c r="D36" i="4"/>
  <c r="C48" i="4"/>
  <c r="C53" i="4" s="1"/>
  <c r="C9" i="4"/>
  <c r="C51" i="4" s="1"/>
  <c r="C55" i="4" s="1"/>
  <c r="C59" i="4" s="1"/>
  <c r="C48" i="9" l="1"/>
  <c r="C51" i="9" s="1"/>
  <c r="C9" i="7"/>
  <c r="C29" i="7"/>
  <c r="C34" i="7" s="1"/>
  <c r="E48" i="4"/>
  <c r="G48" i="4" l="1"/>
  <c r="E53" i="4"/>
  <c r="E55" i="4" s="1"/>
  <c r="E59" i="4" s="1"/>
  <c r="C32" i="7"/>
  <c r="C51" i="7"/>
  <c r="C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tc={414B33FE-7F67-4662-8970-EA54D5E0BE2D}</author>
    <author>tc={3830AAF7-FAEC-4F52-809D-4936768F0A7F}</author>
    <author>tc={F16BBAE1-A356-4251-A9F0-1FFA02AD2C80}</author>
    <author>tc={A8A8DC7E-1750-442C-996E-2EEEBD822D4D}</author>
    <author>tc={2DF195ED-ABDA-45C7-9AC5-008568AEAD6D}</author>
    <author>tc={81A92958-547E-4136-A06F-F69AE677905B}</author>
    <author>tc={4C8C63D0-E32D-4748-B6D1-45E9BCF8AF21}</author>
  </authors>
  <commentList>
    <comment ref="E33" authorId="0" shapeId="0" xr:uid="{414B33FE-7F67-4662-8970-EA54D5E0BE2D}">
      <text>
        <t>[Threaded comment]
Your version of Excel allows you to read this threaded comment; however, any edits to it will get removed if the file is opened in a newer version of Excel. Learn more: https://go.microsoft.com/fwlink/?linkid=870924
Comment:
    rozliczono z gotówką za I-III.2022</t>
      </text>
    </comment>
    <comment ref="E46" authorId="1" shapeId="0" xr:uid="{3830AAF7-FAEC-4F52-809D-4936768F0A7F}">
      <text>
        <t>[Threaded comment]
Your version of Excel allows you to read this threaded comment; however, any edits to it will get removed if the file is opened in a newer version of Excel. Learn more: https://go.microsoft.com/fwlink/?linkid=870924
Comment:
    Rozliczone z gotówka w okresie I-III.2022</t>
      </text>
    </comment>
    <comment ref="E60" authorId="2" shapeId="0" xr:uid="{F16BBAE1-A356-4251-A9F0-1FFA02AD2C80}">
      <text>
        <t>[Threaded comment]
Your version of Excel allows you to read this threaded comment; however, any edits to it will get removed if the file is opened in a newer version of Excel. Learn more: https://go.microsoft.com/fwlink/?linkid=870924
Comment:
    rozliczono z gotówką za I-III.2022</t>
      </text>
    </comment>
    <comment ref="C89" authorId="3" shapeId="0" xr:uid="{A8A8DC7E-1750-442C-996E-2EEEBD822D4D}">
      <text>
        <t>[Threaded comment]
Your version of Excel allows you to read this threaded comment; however, any edits to it will get removed if the file is opened in a newer version of Excel. Learn more: https://go.microsoft.com/fwlink/?linkid=870924
Comment:
    Nazwa i numer dokumentu niewidoczne</t>
      </text>
    </comment>
    <comment ref="E94" authorId="4" shapeId="0" xr:uid="{2DF195ED-ABDA-45C7-9AC5-008568AEAD6D}">
      <text>
        <t>[Threaded comment]
Your version of Excel allows you to read this threaded comment; however, any edits to it will get removed if the file is opened in a newer version of Excel. Learn more: https://go.microsoft.com/fwlink/?linkid=870924
Comment:
    Rozliczone z gotówka w okresie I-III.2022</t>
      </text>
    </comment>
    <comment ref="A131" authorId="5" shapeId="0" xr:uid="{81A92958-547E-4136-A06F-F69AE677905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czy na pewno gotówka?
</t>
      </text>
    </comment>
    <comment ref="A138" authorId="6" shapeId="0" xr:uid="{4C8C63D0-E32D-4748-B6D1-45E9BCF8AF21}">
      <text>
        <t>[Threaded comment]
Your version of Excel allows you to read this threaded comment; however, any edits to it will get removed if the file is opened in a newer version of Excel. Learn more: https://go.microsoft.com/fwlink/?linkid=870924
Comment:
    czy na pewno gotówką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tc={17AEDB37-44C8-41D6-90D4-ABBE5414579D}</author>
  </authors>
  <commentList>
    <comment ref="C51" authorId="0" shapeId="0" xr:uid="{17AEDB37-44C8-41D6-90D4-ABBE5414579D}">
      <text>
        <t>[Threaded comment]
Your version of Excel allows you to read this threaded comment; however, any edits to it will get removed if the file is opened in a newer version of Excel. Learn more: https://go.microsoft.com/fwlink/?linkid=870924
Comment:
    Podwójne zapłacona kwota 918 ,17zł 
została zwrócona w kolejnym miesiącu (w związku z tym stan konta powinien być większy o tę kwotę)</t>
      </text>
    </comment>
  </commentList>
</comments>
</file>

<file path=xl/sharedStrings.xml><?xml version="1.0" encoding="utf-8"?>
<sst xmlns="http://schemas.openxmlformats.org/spreadsheetml/2006/main" count="1384" uniqueCount="595">
  <si>
    <t>Aktulizacja:</t>
  </si>
  <si>
    <t>BUDŻET FUNDUSZU RADY RODZICÓW PRZEDSZKOLA NR 344</t>
  </si>
  <si>
    <t>ROK SZKOLNY 2021/2022</t>
  </si>
  <si>
    <t>WPŁYWY</t>
  </si>
  <si>
    <t>Lp.</t>
  </si>
  <si>
    <t>Przeznaczenie środków finansowych</t>
  </si>
  <si>
    <t>Plan</t>
  </si>
  <si>
    <t>Realizacja</t>
  </si>
  <si>
    <t>%</t>
  </si>
  <si>
    <t>1.</t>
  </si>
  <si>
    <t>Kwota przeniesiona z Roku szkolnego 2020/2021 (konto bankowe 25621,24zł, gotówka 802,74zł)</t>
  </si>
  <si>
    <t>2.</t>
  </si>
  <si>
    <t xml:space="preserve">Przewidywane wpływy od 01.09.2021 do 31.08.2022  wg deklaracji 5000 zł miesięcznie </t>
  </si>
  <si>
    <t>SUMA:</t>
  </si>
  <si>
    <t>REZERWA</t>
  </si>
  <si>
    <t>Rezerwa</t>
  </si>
  <si>
    <t>Kwota rezerwy na Rok szkolny 2021/2022</t>
  </si>
  <si>
    <t>WYDATKI</t>
  </si>
  <si>
    <t>Relizacja</t>
  </si>
  <si>
    <t xml:space="preserve">Pomoc materialna dofinansowanie wychowanków </t>
  </si>
  <si>
    <t>Warsztaty/Teatrzyki/koncerty</t>
  </si>
  <si>
    <t>3.</t>
  </si>
  <si>
    <t>Wycieczki</t>
  </si>
  <si>
    <t>·  Wycieczka wrzesniowa</t>
  </si>
  <si>
    <t>·  Duża wycieczka dla całego przedszkola VI2022</t>
  </si>
  <si>
    <t>·  Wycieczki/warsztaty wyjazdowe dla starszych grup - koszty autokaru</t>
  </si>
  <si>
    <t>·  Wycieczki/warsztaty wyjazdowe dla starszych grup - koszty wstępu</t>
  </si>
  <si>
    <t>4.</t>
  </si>
  <si>
    <t>Imprezy</t>
  </si>
  <si>
    <t>·  Mikołajki</t>
  </si>
  <si>
    <t xml:space="preserve">·  Bal Karnawałowy </t>
  </si>
  <si>
    <t xml:space="preserve">·  Pikniki jesienny i wiosenny </t>
  </si>
  <si>
    <t>·  Stroje dla dzieci na imprezy</t>
  </si>
  <si>
    <t>5.</t>
  </si>
  <si>
    <t>Urodziny i dekoracje</t>
  </si>
  <si>
    <t>Woda - abonament za obsługę dystrybutorów</t>
  </si>
  <si>
    <t>7.</t>
  </si>
  <si>
    <t xml:space="preserve">Upominki dla dzieci </t>
  </si>
  <si>
    <t>·  Prezenty Mikołajkowe (40 zł x150)</t>
  </si>
  <si>
    <t>·  Pasowanie na przedszkolaka (35zł x 25)</t>
  </si>
  <si>
    <t>·  Zakończenie roku szkolnego pożegnanie grup najstarszych (50zł x 50)</t>
  </si>
  <si>
    <t>8.</t>
  </si>
  <si>
    <t>Nagrody na konkursy</t>
  </si>
  <si>
    <t>·  Nagrody</t>
  </si>
  <si>
    <t>·  Projekt i drukowanie dyplomów</t>
  </si>
  <si>
    <t>9.</t>
  </si>
  <si>
    <t>Materiały plastyczne</t>
  </si>
  <si>
    <t>10.</t>
  </si>
  <si>
    <t>Zabawki/książki</t>
  </si>
  <si>
    <t>11.</t>
  </si>
  <si>
    <t>Pomoce dydaktyczne</t>
  </si>
  <si>
    <t>12.</t>
  </si>
  <si>
    <t>Akwarium</t>
  </si>
  <si>
    <t>13.</t>
  </si>
  <si>
    <t>Opłaty bankowe</t>
  </si>
  <si>
    <t>14.</t>
  </si>
  <si>
    <t>Ogród przedszkolny</t>
  </si>
  <si>
    <t>15.</t>
  </si>
  <si>
    <t>Inne</t>
  </si>
  <si>
    <t>BILANS</t>
  </si>
  <si>
    <t>Suma wpływów</t>
  </si>
  <si>
    <t>Suma wydatków statutowych RR</t>
  </si>
  <si>
    <t>WYNIK FINANSOWY</t>
  </si>
  <si>
    <t>WYNIK FINANSOWY po uwględnieniu rezerwy</t>
  </si>
  <si>
    <t>Kategoria</t>
  </si>
  <si>
    <t>Suma z Kwota brutto</t>
  </si>
  <si>
    <t>Ogród</t>
  </si>
  <si>
    <t>Upominki dla dzieci</t>
  </si>
  <si>
    <t xml:space="preserve">Woda - </t>
  </si>
  <si>
    <t>(puste)</t>
  </si>
  <si>
    <t>Suma końcowa</t>
  </si>
  <si>
    <t>Data</t>
  </si>
  <si>
    <t>Nr dokumentu</t>
  </si>
  <si>
    <t>Kontrahent</t>
  </si>
  <si>
    <t>Opis</t>
  </si>
  <si>
    <t>Kwota brutto</t>
  </si>
  <si>
    <t>Sposób rozliczenia (G - gotówka, P -przelew)</t>
  </si>
  <si>
    <t>Uwagi</t>
  </si>
  <si>
    <t>273196</t>
  </si>
  <si>
    <t>Biedronka</t>
  </si>
  <si>
    <t>ryż</t>
  </si>
  <si>
    <t>P</t>
  </si>
  <si>
    <t>gr. V, płatność nauczyciela gotówką - zwrot przelewem</t>
  </si>
  <si>
    <t>348030</t>
  </si>
  <si>
    <t>132753/0167</t>
  </si>
  <si>
    <t>TEDi Sieć Handlowa</t>
  </si>
  <si>
    <t>materiały do majsterkowania</t>
  </si>
  <si>
    <t>płatność nauczyciela gotówką- zwrot przelewem</t>
  </si>
  <si>
    <t>W109715</t>
  </si>
  <si>
    <t>Action Poland</t>
  </si>
  <si>
    <t>balony</t>
  </si>
  <si>
    <t>G</t>
  </si>
  <si>
    <t>gr. V, płatność nauczyciela - zwrot gotówki</t>
  </si>
  <si>
    <t>Rossmann</t>
  </si>
  <si>
    <t>Łańcuch</t>
  </si>
  <si>
    <t>Delikatesy Centrum</t>
  </si>
  <si>
    <t>soda oczyszczona, przyprawy</t>
  </si>
  <si>
    <t>gr. II, płatność nauczyciela - zwrot gotówki</t>
  </si>
  <si>
    <t>1339/00433/180522/82</t>
  </si>
  <si>
    <t>Lidl</t>
  </si>
  <si>
    <t>002384/09/2021</t>
  </si>
  <si>
    <t>AQUAMO</t>
  </si>
  <si>
    <t>czynsz za wodę</t>
  </si>
  <si>
    <t>płatność przelewem</t>
  </si>
  <si>
    <t>002103/10/2021</t>
  </si>
  <si>
    <t>001871/112021</t>
  </si>
  <si>
    <t>002213/01/2022</t>
  </si>
  <si>
    <t>woda</t>
  </si>
  <si>
    <t>002121/02/2022</t>
  </si>
  <si>
    <t>002202/03/2022</t>
  </si>
  <si>
    <t>001937/04/2022</t>
  </si>
  <si>
    <t>002431/05/2022</t>
  </si>
  <si>
    <t>002764/06/2022</t>
  </si>
  <si>
    <t>001749/12/2021</t>
  </si>
  <si>
    <t>abonament za wodę</t>
  </si>
  <si>
    <t>F/0481/10/2021</t>
  </si>
  <si>
    <t>Medorto Adam Chmiel i współ s.c.</t>
  </si>
  <si>
    <t>myjki - gąbeczka z mydłem</t>
  </si>
  <si>
    <t>myjki zakupione w związku z awarią wodociagową, gr. V, płatność nauczyciela - zwrot gotówki</t>
  </si>
  <si>
    <t>Pepco</t>
  </si>
  <si>
    <t>słomki</t>
  </si>
  <si>
    <t>płatność nauczyciela - zwrot gotówki</t>
  </si>
  <si>
    <t>175648/0228</t>
  </si>
  <si>
    <t>materiały plastyczne</t>
  </si>
  <si>
    <t>F000220062200994511U</t>
  </si>
  <si>
    <t>Poczta Polska</t>
  </si>
  <si>
    <t>koperta</t>
  </si>
  <si>
    <t>gr. III, płatność nauczyciela - zwrot gotówki</t>
  </si>
  <si>
    <t>Jeronimo Martins</t>
  </si>
  <si>
    <t>pisaki do dekorowania pierniczków</t>
  </si>
  <si>
    <t>gr. IV, płatność nauczyciela - zwrot gotówki</t>
  </si>
  <si>
    <t>2445</t>
  </si>
  <si>
    <t>Cetus</t>
  </si>
  <si>
    <t>nasiona</t>
  </si>
  <si>
    <t>Spółdzielnia spożywcza MOKPOL</t>
  </si>
  <si>
    <t>bazylia, chleb tostowy</t>
  </si>
  <si>
    <t>warsztaty kulinarne gr. II, płatność nauczyciela - zwrot gotówki</t>
  </si>
  <si>
    <t>52683</t>
  </si>
  <si>
    <t>Rossman</t>
  </si>
  <si>
    <t>wykałaczki</t>
  </si>
  <si>
    <t>gr. VI, płatność nauczyciela - zwrot gotówki</t>
  </si>
  <si>
    <t>W042624</t>
  </si>
  <si>
    <t>Huang Sheng</t>
  </si>
  <si>
    <t>roślinki do akwarium</t>
  </si>
  <si>
    <t>W042769</t>
  </si>
  <si>
    <t>glina, naklejki</t>
  </si>
  <si>
    <t>gr. I, płatność nauczyciela - zwrot gotówki</t>
  </si>
  <si>
    <t>W278309</t>
  </si>
  <si>
    <t>rozpylacz, linka, blok</t>
  </si>
  <si>
    <t>Empik</t>
  </si>
  <si>
    <t>filc</t>
  </si>
  <si>
    <t>106413/0131</t>
  </si>
  <si>
    <t>masa do modelowania</t>
  </si>
  <si>
    <t>gr. V i VI, płatność nauczyciela - zwrot gotówki</t>
  </si>
  <si>
    <t>TESCO POLSKA</t>
  </si>
  <si>
    <t>kredki</t>
  </si>
  <si>
    <t>gr. I, płatoność nauczyciela - zwrot gotówki</t>
  </si>
  <si>
    <t>W387577</t>
  </si>
  <si>
    <t>ozdoby świateczne</t>
  </si>
  <si>
    <t>książka</t>
  </si>
  <si>
    <t>Nagrody na konkurs Bożonarodzeniowy, płatność rodzica - zwrot na konto</t>
  </si>
  <si>
    <t>FS/198/FST/WA2/9/2021</t>
  </si>
  <si>
    <t>MAXX10GROUP</t>
  </si>
  <si>
    <t>7693/2021</t>
  </si>
  <si>
    <t>SWIP Decotrend</t>
  </si>
  <si>
    <t>krajacz kuchenny</t>
  </si>
  <si>
    <t>warsztaty kulinarne gr. II, płatność przelewem</t>
  </si>
  <si>
    <t>408779</t>
  </si>
  <si>
    <t>Żabka</t>
  </si>
  <si>
    <t>skrobia</t>
  </si>
  <si>
    <t>balony i filc</t>
  </si>
  <si>
    <t>1698/00146/020222/88</t>
  </si>
  <si>
    <t>baterie</t>
  </si>
  <si>
    <t>piłka</t>
  </si>
  <si>
    <t>Pepco Poland</t>
  </si>
  <si>
    <t>naklejki</t>
  </si>
  <si>
    <t>1867/00318/140422/907</t>
  </si>
  <si>
    <t>produkty spożywcze do wykonania mazurków</t>
  </si>
  <si>
    <t>gr. I i V, płatność nauczyciela zwrot przelewem</t>
  </si>
  <si>
    <t>farba, zabawka fidget</t>
  </si>
  <si>
    <t>W165728</t>
  </si>
  <si>
    <t>Viadex</t>
  </si>
  <si>
    <t>krepina, kredki</t>
  </si>
  <si>
    <t>280589</t>
  </si>
  <si>
    <t>Tiger</t>
  </si>
  <si>
    <t>dekoracje, girlandy</t>
  </si>
  <si>
    <t>047461/0159</t>
  </si>
  <si>
    <t>Bematex</t>
  </si>
  <si>
    <t>produkty spożywcze (ryż, mąka, makaron, cytryna)</t>
  </si>
  <si>
    <t>124969/0747</t>
  </si>
  <si>
    <t>naklejki za rowerowy maj</t>
  </si>
  <si>
    <t>Ec/7/3/2022</t>
  </si>
  <si>
    <t>Salander</t>
  </si>
  <si>
    <t>uzupełnianie markerów</t>
  </si>
  <si>
    <t>skrobia, aromat, ekstrakt</t>
  </si>
  <si>
    <t>układanka</t>
  </si>
  <si>
    <t>218930</t>
  </si>
  <si>
    <t>zegar</t>
  </si>
  <si>
    <t>195109/1107</t>
  </si>
  <si>
    <t>Auchan</t>
  </si>
  <si>
    <t>produkty spożywcze (chrupki, skrobia)</t>
  </si>
  <si>
    <t>874/2021</t>
  </si>
  <si>
    <t>Amak Agnieszka Stefańska-Kieryk</t>
  </si>
  <si>
    <t>pojeminiki plastikowe</t>
  </si>
  <si>
    <t>3680/2022</t>
  </si>
  <si>
    <t>Gold- Pol Jastrzębscy</t>
  </si>
  <si>
    <t>oczka</t>
  </si>
  <si>
    <t>Carrefour Market</t>
  </si>
  <si>
    <t>dynie</t>
  </si>
  <si>
    <t>dynie na Dzień dyni, gr. III, płatność nauczyciela - zwrot gotówki</t>
  </si>
  <si>
    <t>Kwiaciarnia Kwiatowe Wariacje</t>
  </si>
  <si>
    <t>wrzosy w doniczkach</t>
  </si>
  <si>
    <t>100717/0333</t>
  </si>
  <si>
    <t>ryż, galaretka, aromat, wiórki</t>
  </si>
  <si>
    <t>W165343</t>
  </si>
  <si>
    <t>krepina, naklejki, kredki</t>
  </si>
  <si>
    <t xml:space="preserve">Kakadu </t>
  </si>
  <si>
    <t>pokarm dla rybek</t>
  </si>
  <si>
    <t>059/06/2022</t>
  </si>
  <si>
    <t>Iryna Illina Złotówka</t>
  </si>
  <si>
    <t>brelok, wstążka</t>
  </si>
  <si>
    <t>83/05/2022</t>
  </si>
  <si>
    <t>BAS Pawełczak</t>
  </si>
  <si>
    <t>Stokrotka</t>
  </si>
  <si>
    <t>mąka ziemniaczan</t>
  </si>
  <si>
    <t>040816/0105</t>
  </si>
  <si>
    <t>pianka, olej, skrobia</t>
  </si>
  <si>
    <t>W187834</t>
  </si>
  <si>
    <t>balony, tasma klejąca</t>
  </si>
  <si>
    <t>marker</t>
  </si>
  <si>
    <t>5910/11/2021</t>
  </si>
  <si>
    <t>Galeria Fokus</t>
  </si>
  <si>
    <t>obieraczka</t>
  </si>
  <si>
    <t>W144181</t>
  </si>
  <si>
    <t>pojeminiki, balony, spinacze</t>
  </si>
  <si>
    <t>W180811</t>
  </si>
  <si>
    <t>folia, naklejki, koraliki</t>
  </si>
  <si>
    <t>F 0353/2021</t>
  </si>
  <si>
    <t>ULAND s.c.</t>
  </si>
  <si>
    <t>Oprawa spiralna</t>
  </si>
  <si>
    <t>bindowanie, wszystkie grupy, płatność nauczyciela - zwrot gotówki</t>
  </si>
  <si>
    <t>W153124</t>
  </si>
  <si>
    <t>modelina, pisak</t>
  </si>
  <si>
    <t>103580/0890</t>
  </si>
  <si>
    <t>maski</t>
  </si>
  <si>
    <t>SM21-227515956</t>
  </si>
  <si>
    <t>Allegro</t>
  </si>
  <si>
    <t>allegro smart pakiet roczny</t>
  </si>
  <si>
    <t>F/002612/22</t>
  </si>
  <si>
    <t>PPH TEX-2</t>
  </si>
  <si>
    <t>Media Martkt</t>
  </si>
  <si>
    <t>folia do laminatora</t>
  </si>
  <si>
    <t>123598/0154</t>
  </si>
  <si>
    <t>F/000382/S/22</t>
  </si>
  <si>
    <t>GIMAR</t>
  </si>
  <si>
    <t>klej, pióro</t>
  </si>
  <si>
    <t>Fabrykareklam24</t>
  </si>
  <si>
    <t>Baza podstawa do bryloka kółka łańcuszek 50 szt.</t>
  </si>
  <si>
    <t>W197248</t>
  </si>
  <si>
    <t>marker, dekoracje, folia, glina</t>
  </si>
  <si>
    <t>FV 6936/2021</t>
  </si>
  <si>
    <t>F.P.H.U DRUK-PAK</t>
  </si>
  <si>
    <t>Cyferki Magnetyczne</t>
  </si>
  <si>
    <t>gr. V, upominki do sali (w ramach budżetu Mikołajkowego), płatność przelewem</t>
  </si>
  <si>
    <t>1639/2021</t>
  </si>
  <si>
    <t>P.P.H.U APOLLO</t>
  </si>
  <si>
    <t>tarka kuchenna</t>
  </si>
  <si>
    <t>warsztaty kulinarne, gr. II, płatność przelewem</t>
  </si>
  <si>
    <t>12328/2021</t>
  </si>
  <si>
    <t>Gold-pol Jastrzębscy s.j.</t>
  </si>
  <si>
    <t>igły, agrafki</t>
  </si>
  <si>
    <t>875/2021</t>
  </si>
  <si>
    <t>foremki - wykrawacze</t>
  </si>
  <si>
    <t>IKEA RETAIL</t>
  </si>
  <si>
    <t>materiały do zajęć sensorycznych</t>
  </si>
  <si>
    <t>221/2021</t>
  </si>
  <si>
    <t>NG Natalia ciechanowska</t>
  </si>
  <si>
    <t>naklejki motywacyjne</t>
  </si>
  <si>
    <t>Nagrody na konkurs Bożonarodzeniowy, płatność przelewem</t>
  </si>
  <si>
    <t>masa plastyczna</t>
  </si>
  <si>
    <t>148927/1119</t>
  </si>
  <si>
    <t>produkty spożywcze (skrobia, mąka, sól, galaretka etc.)</t>
  </si>
  <si>
    <t>F/16/01/22</t>
  </si>
  <si>
    <t>Atram</t>
  </si>
  <si>
    <t>Karnety okolicznościowe</t>
  </si>
  <si>
    <t>?</t>
  </si>
  <si>
    <t>W105134</t>
  </si>
  <si>
    <t>materiały plastyczne: przylepce, formy, pisaki, blok zdrapka</t>
  </si>
  <si>
    <t>Petsco</t>
  </si>
  <si>
    <t>1778/00055/090322/85</t>
  </si>
  <si>
    <t>farby</t>
  </si>
  <si>
    <t>wszystkie grupy, płatność nauczyciela - zwrot gotówki</t>
  </si>
  <si>
    <t>W170666</t>
  </si>
  <si>
    <t>dekoracje, folia, zdrapka, taśma</t>
  </si>
  <si>
    <t>Maxx10group</t>
  </si>
  <si>
    <t>dekoracje</t>
  </si>
  <si>
    <t>W1/0302</t>
  </si>
  <si>
    <t>naklejki, włoczka, kosz, klej etc.</t>
  </si>
  <si>
    <t>FV22-1033091</t>
  </si>
  <si>
    <t>Allegro.pl</t>
  </si>
  <si>
    <t>ksiązki na zakończenie roku</t>
  </si>
  <si>
    <t>gr. VI, płatność przelewem</t>
  </si>
  <si>
    <t>39/11/2021</t>
  </si>
  <si>
    <t>Bystrzakowo.pl</t>
  </si>
  <si>
    <t>Literki mangentyczne</t>
  </si>
  <si>
    <t>Zestaw pieczywa, zestaw pizza</t>
  </si>
  <si>
    <t>214910/1141</t>
  </si>
  <si>
    <t>produkty spożywcze (przyprawy, galaretka, jogurty)</t>
  </si>
  <si>
    <t>106488/KFI/12/2021</t>
  </si>
  <si>
    <t>KFI</t>
  </si>
  <si>
    <t>gry edukacyjne</t>
  </si>
  <si>
    <t>080810/0101</t>
  </si>
  <si>
    <t>akcesoria kuchenne</t>
  </si>
  <si>
    <t>warsztaty kulinarne, gr. III, płatność nauczyciela - zwrot gotówki</t>
  </si>
  <si>
    <t>PO/27/07/2022</t>
  </si>
  <si>
    <t>Printmedia24</t>
  </si>
  <si>
    <t>druk</t>
  </si>
  <si>
    <t>W153957</t>
  </si>
  <si>
    <t>brezent, baterie, werniks, folia</t>
  </si>
  <si>
    <t>W054475</t>
  </si>
  <si>
    <t>naklejki, blok- zdrapka</t>
  </si>
  <si>
    <t>F/001421/22</t>
  </si>
  <si>
    <t>A&amp;S Zygadło</t>
  </si>
  <si>
    <t>butelka</t>
  </si>
  <si>
    <t>1778/00176/100122/02</t>
  </si>
  <si>
    <t>pieczątki, komplet spożywczy</t>
  </si>
  <si>
    <t>010795/0035</t>
  </si>
  <si>
    <t>401/2022</t>
  </si>
  <si>
    <t>Ecoflores</t>
  </si>
  <si>
    <t>baza mydlana</t>
  </si>
  <si>
    <t>11889/2021</t>
  </si>
  <si>
    <t>materiały do wykonania kotylionów na Święto Niepodległosci</t>
  </si>
  <si>
    <t>Uland s.c.</t>
  </si>
  <si>
    <t>ksero</t>
  </si>
  <si>
    <t>ksero zgód RODO rodziców, płatność rodzica - zwrot przelewem</t>
  </si>
  <si>
    <t>24536</t>
  </si>
  <si>
    <t>wstążka, sznurek, minutnik</t>
  </si>
  <si>
    <t>F/000319/S/22</t>
  </si>
  <si>
    <t>balony na Dzień dziecka</t>
  </si>
  <si>
    <t>22/SD/592</t>
  </si>
  <si>
    <t>GoDan</t>
  </si>
  <si>
    <t>FU/167/5/97909/27497425</t>
  </si>
  <si>
    <t>Carrefour Polska</t>
  </si>
  <si>
    <t>2021/12/61/DECOR</t>
  </si>
  <si>
    <t>Hair Design Karol Olejnik</t>
  </si>
  <si>
    <t>bombki</t>
  </si>
  <si>
    <t>2022/05/FAD/M1/017809</t>
  </si>
  <si>
    <t>Dressler Dublin</t>
  </si>
  <si>
    <t>gr. IV, płatność przelewem</t>
  </si>
  <si>
    <t>2875497/PAR/2021</t>
  </si>
  <si>
    <t>Glosel</t>
  </si>
  <si>
    <t>FV/21/959</t>
  </si>
  <si>
    <t>Róbmy Swoje Szymon Pierzchałka</t>
  </si>
  <si>
    <t>krajacz do sałatek</t>
  </si>
  <si>
    <t>0340/0949</t>
  </si>
  <si>
    <t>Leroy Merlin</t>
  </si>
  <si>
    <t>kamienie otoczaki</t>
  </si>
  <si>
    <t>2022/06/024</t>
  </si>
  <si>
    <t>New Season</t>
  </si>
  <si>
    <t>dyplomy</t>
  </si>
  <si>
    <t>W120285</t>
  </si>
  <si>
    <t>talerze, kubki, przylepce, brokaty, patyczki</t>
  </si>
  <si>
    <t>W325274</t>
  </si>
  <si>
    <t>farby, naklejki, blok-zdrapka</t>
  </si>
  <si>
    <t>FV/108/05/2022</t>
  </si>
  <si>
    <t>Rafał Kubisiak PErsocom</t>
  </si>
  <si>
    <t>flamastry</t>
  </si>
  <si>
    <t>gr. III, płatność rodzica - zwrot przelewem</t>
  </si>
  <si>
    <t>F 0015/2022</t>
  </si>
  <si>
    <t>ULand</t>
  </si>
  <si>
    <t>wydruk dyplomów</t>
  </si>
  <si>
    <t>płatność rodzica gotówką - zwrot przelewem</t>
  </si>
  <si>
    <t>FS/13795/100/2022</t>
  </si>
  <si>
    <t>Hurtowania Otpim</t>
  </si>
  <si>
    <t>wkłady</t>
  </si>
  <si>
    <t>FS 150/12/2021</t>
  </si>
  <si>
    <t>F.H.U. A&amp;M Michał Sobaś</t>
  </si>
  <si>
    <t>Jenga Zwierzęta</t>
  </si>
  <si>
    <t>Nagrody na konkurs Bożonarodzeniowy, płatność nauczyciela - zwrot gotówki</t>
  </si>
  <si>
    <t>FV/2021/129/2/110</t>
  </si>
  <si>
    <t>książki</t>
  </si>
  <si>
    <t>FVD2022/016444</t>
  </si>
  <si>
    <t>Ofix Lewandowski</t>
  </si>
  <si>
    <t>papier xero</t>
  </si>
  <si>
    <t>2457/21</t>
  </si>
  <si>
    <t>Sonia Draga</t>
  </si>
  <si>
    <t xml:space="preserve">kukiełki </t>
  </si>
  <si>
    <t>deski do krojenia</t>
  </si>
  <si>
    <t>warsztaty kulinarne gr. II, płatność rodzica - zwrot na konto</t>
  </si>
  <si>
    <t>38/06/2022</t>
  </si>
  <si>
    <t>Yummy Factory</t>
  </si>
  <si>
    <t>udostęnienie zasobów Printoteka</t>
  </si>
  <si>
    <t>127650//11/2021</t>
  </si>
  <si>
    <t>Kt-24</t>
  </si>
  <si>
    <t>opiekacz</t>
  </si>
  <si>
    <t>ksiązki</t>
  </si>
  <si>
    <t>FV/0057/12/2021</t>
  </si>
  <si>
    <t>xTrading</t>
  </si>
  <si>
    <t>lampki choinkowe</t>
  </si>
  <si>
    <t>lampki choinkowe dekroacje świateczne dla wszytskich grup, płatność przelewem</t>
  </si>
  <si>
    <t>Carreafour</t>
  </si>
  <si>
    <t>kredki; koszyczek</t>
  </si>
  <si>
    <t>Zakupiono 9 kompletów kredek oraz 24 koszyczki na kredki dla grupy III</t>
  </si>
  <si>
    <t>FA/29/05/2022</t>
  </si>
  <si>
    <t>Moliera2</t>
  </si>
  <si>
    <t>upominki na zakóńczenie roku</t>
  </si>
  <si>
    <t>FAS/160/10/2021/02</t>
  </si>
  <si>
    <t>Nodik s.c.</t>
  </si>
  <si>
    <t>kreatywna muszelka</t>
  </si>
  <si>
    <t>Muszelka do sensoryki, wszystkie grupy, płatność nauczyciela - zwrot gotówki</t>
  </si>
  <si>
    <t>6902/2022</t>
  </si>
  <si>
    <t>taśma</t>
  </si>
  <si>
    <t>11/03/WEWP/2022</t>
  </si>
  <si>
    <t>Fundacja CultureLab</t>
  </si>
  <si>
    <t>wartsztaty edukacyjne TUP TUP TUP</t>
  </si>
  <si>
    <t>28/2022</t>
  </si>
  <si>
    <t>Ogrodnictwo Dorota Poświata</t>
  </si>
  <si>
    <t>rosliny ozdobne</t>
  </si>
  <si>
    <t>4041/5/2022/P</t>
  </si>
  <si>
    <t>Biurfan</t>
  </si>
  <si>
    <t>Stanta</t>
  </si>
  <si>
    <t>warsztaty tańca irlandzkiego</t>
  </si>
  <si>
    <t>2021/11/FVNSKPP/AZMN/52</t>
  </si>
  <si>
    <t>ePWN</t>
  </si>
  <si>
    <t>Pizza XXL</t>
  </si>
  <si>
    <t>gr. VI, upominki na Mikołajki płatność przelewem</t>
  </si>
  <si>
    <t>4367/MAG/11/2021</t>
  </si>
  <si>
    <t>Mularski Centrum</t>
  </si>
  <si>
    <t>Tablet graficzny do rysowania</t>
  </si>
  <si>
    <t>KF/B/020622/1</t>
  </si>
  <si>
    <t>Państwowe Muzeum Etnograficzne</t>
  </si>
  <si>
    <t>lekcja muzealna</t>
  </si>
  <si>
    <t>30/2021</t>
  </si>
  <si>
    <t>Agencja Teatralna VENA</t>
  </si>
  <si>
    <t>Przedstawienie Legendy Skrzata Warszawskiego</t>
  </si>
  <si>
    <t>Przedstawienie Malutka czarownica</t>
  </si>
  <si>
    <t>405368692</t>
  </si>
  <si>
    <t>Mega książki</t>
  </si>
  <si>
    <t>ksiązka - Mapy</t>
  </si>
  <si>
    <t>F/0002/AU/06/22</t>
  </si>
  <si>
    <t>Stalko</t>
  </si>
  <si>
    <t>autobus na wycieczkę</t>
  </si>
  <si>
    <t>111/31025909</t>
  </si>
  <si>
    <t>Wydawnictwa Szkolne i Pedagogiczne</t>
  </si>
  <si>
    <t>Dziagnoza dojrzałości 6 latka, Planeta dzieci sześciolatek</t>
  </si>
  <si>
    <t>1120/5/2022/IN</t>
  </si>
  <si>
    <t>Internetowa sprzedaż odzieży Danuta Schuetzmann</t>
  </si>
  <si>
    <t>koszulki</t>
  </si>
  <si>
    <t>47486/KFI/01/2022</t>
  </si>
  <si>
    <t>nagrody na konkurs</t>
  </si>
  <si>
    <t>nagrody na konkurs..</t>
  </si>
  <si>
    <t>FB/22/05/02245</t>
  </si>
  <si>
    <t>Bonito.pl</t>
  </si>
  <si>
    <t>gr. V, płatność przelewem</t>
  </si>
  <si>
    <t>163/2021</t>
  </si>
  <si>
    <t>BEL CANTO</t>
  </si>
  <si>
    <t>Pogadanka edukacyjna</t>
  </si>
  <si>
    <t>Spotkanie ze zwierzakiem Papuga, płatność przelewem</t>
  </si>
  <si>
    <t>47/10/2021</t>
  </si>
  <si>
    <t>BELLA MUSICA</t>
  </si>
  <si>
    <t>Audycja edukacyjna Jesień Dzwięków</t>
  </si>
  <si>
    <t>Bella Musica</t>
  </si>
  <si>
    <t>Audycja eudkacyjno-muzyczna Karnawał w płatkach śniegu</t>
  </si>
  <si>
    <t>29/02/2022</t>
  </si>
  <si>
    <t>Audycja eudkacyjno-muzyczna Zima w Tatrach</t>
  </si>
  <si>
    <t>38/04/2022</t>
  </si>
  <si>
    <t>Audycja eudkacyjno-muzyczna Łowicznką jestem</t>
  </si>
  <si>
    <t>34/05/2022</t>
  </si>
  <si>
    <t>Audycja eudkacyjno-muzyczna Leśny festiwal</t>
  </si>
  <si>
    <t>35/06/2022</t>
  </si>
  <si>
    <t>Audycja eudkacyjno-muzyczna Morskie opowieści</t>
  </si>
  <si>
    <t>F 145/21</t>
  </si>
  <si>
    <t>Koncert edukacyjny</t>
  </si>
  <si>
    <t>Gucio i duduś "Kochane przedszkole", płatność przelewem</t>
  </si>
  <si>
    <t>F 206/21</t>
  </si>
  <si>
    <t>Spotkania ze zwierzętami – Jeż, płatność przelewem</t>
  </si>
  <si>
    <t>F/0013/AU/10/21</t>
  </si>
  <si>
    <t>Stalko Przybysz i wspólnicy s.j.</t>
  </si>
  <si>
    <t>Autobus na wycieczkę</t>
  </si>
  <si>
    <t>Natalia Ilach</t>
  </si>
  <si>
    <t>warsztaty flamenco</t>
  </si>
  <si>
    <t>23/05/2022</t>
  </si>
  <si>
    <t>Tandem</t>
  </si>
  <si>
    <t>gr. IV i V, płatność przelewem</t>
  </si>
  <si>
    <t>89/05/2022</t>
  </si>
  <si>
    <t>F 199/21</t>
  </si>
  <si>
    <t>Gucio i Duduś – Owocowo-warzywnie „Cajon bęben skrzyniowy”, płatność przelewem</t>
  </si>
  <si>
    <t>Kreatimo</t>
  </si>
  <si>
    <t>eksperymentuj z dzieckiem</t>
  </si>
  <si>
    <t>gr. V, upominki mikołajkowe, płatność przelewem</t>
  </si>
  <si>
    <t>sensoryka dla smyka</t>
  </si>
  <si>
    <t>gr. IV, upominki Mikołajkowe, płatność przelewem</t>
  </si>
  <si>
    <t>405368699</t>
  </si>
  <si>
    <t>2021/11/FVNSKPP/AZMN/1754</t>
  </si>
  <si>
    <t>Mały Magik Nauka Angielskiego</t>
  </si>
  <si>
    <t>gr. II, upominki na Mikołajki, płatność przelewem</t>
  </si>
  <si>
    <t>94/SW/11/2021</t>
  </si>
  <si>
    <t>Edgard</t>
  </si>
  <si>
    <t>gra kooperacyjna, gra Piąta Babacia Dominika</t>
  </si>
  <si>
    <t>upominki Mikołajkowe gr. III, płatność rodzica - zwrot na konto</t>
  </si>
  <si>
    <t>9/2022</t>
  </si>
  <si>
    <t>Teatr Prima</t>
  </si>
  <si>
    <t>Bal karnawałowy</t>
  </si>
  <si>
    <t>F 183/21</t>
  </si>
  <si>
    <t>Przedstawienie teatralne</t>
  </si>
  <si>
    <t>Teatrzyk „W krainie morskich głębin”, płatność przelewem</t>
  </si>
  <si>
    <t>Friko Show</t>
  </si>
  <si>
    <t>Występ Iluzjonisty</t>
  </si>
  <si>
    <t>02/04/2022</t>
  </si>
  <si>
    <t>Milartes</t>
  </si>
  <si>
    <t>warsztaty mydlarskie</t>
  </si>
  <si>
    <t>FA 1/10/21</t>
  </si>
  <si>
    <t xml:space="preserve">Leśna Chatka </t>
  </si>
  <si>
    <t>Warsztaty na wycieczce Nie tylko wiewiórki robią zapasy</t>
  </si>
  <si>
    <t>272/10/2021/FVS</t>
  </si>
  <si>
    <t>UWRC</t>
  </si>
  <si>
    <t>Akademia Młodego Lakarza - warsztaty</t>
  </si>
  <si>
    <t>42/02/2022/FVS</t>
  </si>
  <si>
    <t>F/0017/AU/09/21</t>
  </si>
  <si>
    <t>wycieczka do Zaręby gr. II, III, IV, V, płatność przelewem</t>
  </si>
  <si>
    <t>szablony, malowanki, mata wodna</t>
  </si>
  <si>
    <t>gr. I, upominki Mikołajkowe - 960zł, upominki na pasowanie -815,76 , płatność rodzica - zwrot na konto</t>
  </si>
  <si>
    <t>Z03/11/2021</t>
  </si>
  <si>
    <t>Krainabebnow.pl</t>
  </si>
  <si>
    <t>warsztaty bębniarskie</t>
  </si>
  <si>
    <t>60/03/2022</t>
  </si>
  <si>
    <t>Animalia</t>
  </si>
  <si>
    <t>pokaz chrząszczy</t>
  </si>
  <si>
    <t>115/05/2022</t>
  </si>
  <si>
    <t>pokaz motyli</t>
  </si>
  <si>
    <t>Z06/06/2022</t>
  </si>
  <si>
    <t>FA 3/09/21</t>
  </si>
  <si>
    <t>gr. IV i VI, płatność przelewem</t>
  </si>
  <si>
    <t>FA 4/09/21</t>
  </si>
  <si>
    <t>gr. II i III, płatność przelewem</t>
  </si>
  <si>
    <t>F/0023/AU/06/22</t>
  </si>
  <si>
    <t>111/31018135</t>
  </si>
  <si>
    <t>Diagnoza dojrzałości 6 lataka, Planeta dzieci szecziolatek, Karty obserwacji pięciolatka, Planeta dzieci pięciolatek</t>
  </si>
  <si>
    <t>FV 9/06/2022</t>
  </si>
  <si>
    <t>Edemed</t>
  </si>
  <si>
    <t>Warsztaty plenerowe - wycieczka dla całego przedszkola</t>
  </si>
  <si>
    <t>W177260</t>
  </si>
  <si>
    <t>patyczki, blok, folia, płatki kosm.</t>
  </si>
  <si>
    <t>30,82</t>
  </si>
  <si>
    <t>Wpłata z tutułu braku zgłoszenia się po odbiór gotówki rodziców z nadpłatami w grudniu 2020</t>
  </si>
  <si>
    <t>09/2021</t>
  </si>
  <si>
    <t>10/2021</t>
  </si>
  <si>
    <t>11/2021</t>
  </si>
  <si>
    <t>12/2021</t>
  </si>
  <si>
    <t>01/2022</t>
  </si>
  <si>
    <t>02/2022</t>
  </si>
  <si>
    <t>03/2022</t>
  </si>
  <si>
    <t>04/2022</t>
  </si>
  <si>
    <t>05/2022</t>
  </si>
  <si>
    <t>06/2022</t>
  </si>
  <si>
    <t>07/2022</t>
  </si>
  <si>
    <t>08/2022</t>
  </si>
  <si>
    <t>SUMA</t>
  </si>
  <si>
    <t>WPŁATA</t>
  </si>
  <si>
    <t>dla wpłat</t>
  </si>
  <si>
    <t>Pomoc materialna</t>
  </si>
  <si>
    <t>Teatrzyki, Koncerty, Zajęcia edukacyjne odbywające się w placówce prowadzone przez podmioty zewnętrzne</t>
  </si>
  <si>
    <t>Warsztaty edukacyjne dla dzieci, lekcje muzealne, wycieczki poza placówką (w tym autokary)</t>
  </si>
  <si>
    <t>Koszty imprez, w tym Mikołaj, Bal Karnawałowy, Pikniki jesienny i wiosenny, Zakończenie roku (stroje, dekoracje, naczynia jednorazowe, poczęstunek itp.)</t>
  </si>
  <si>
    <t>Koszty produktów i materiałów potrzebnych do organizacji urodzin i innych dekoracji sal niebędących  stałymi elementami imprez okolicznościowych</t>
  </si>
  <si>
    <t>Abonament za obsługę dystrybutorów</t>
  </si>
  <si>
    <t>Upominki dla dzieci: ·  Prezenty Mikołajkowe; Pasowanie na przedszkolaka; Zakończenie roku szkolnego pożegnanie grup najstarszych (zdjęcia grupowe, książki, dyplomy)</t>
  </si>
  <si>
    <t xml:space="preserve">Nagrody na konkursy (np. świąteczny, ekologiczny, muzyczny, plastyczny itp.) organizowane przez przedszkole dla dzieci i rodziców (dyplomy, upominki) </t>
  </si>
  <si>
    <t>Zakup materiałów plastycznych do zajęć z dziećmi (materiały ulegające zużyciu)</t>
  </si>
  <si>
    <t>Zakup zabawek, książek, czasopism, instrumentów muzycznych, gier itp. (materiały nie ulegające zużyciu)</t>
  </si>
  <si>
    <t xml:space="preserve">Materiały i pomoce dydaktyczne ( w tym pomoce logopodyczne) np. słomki, etykiety, karty pracy </t>
  </si>
  <si>
    <t>Karma i artykuły dla ryb, akawria, filtry itp.</t>
  </si>
  <si>
    <t>Prowadzenie rachunku, przelewy, inne opłaty bankowe</t>
  </si>
  <si>
    <t>ROK SZKOLNY 2021/2022 stan na dzień 31.12.2021</t>
  </si>
  <si>
    <t>Kwota przeniesiona z Roku szkolnego 2020/2021</t>
  </si>
  <si>
    <t xml:space="preserve">Wpływy od 01.09.2021 do 31.12.2021  </t>
  </si>
  <si>
    <t>6.</t>
  </si>
  <si>
    <t>Suma wydatków statutowy RR</t>
  </si>
  <si>
    <t>ROZLICZENIE KONTA</t>
  </si>
  <si>
    <t>Saldo początkowe na dzień 1.09.2021</t>
  </si>
  <si>
    <t>Nadwyżka wpływów za podręczniki ponad kosztami ich zakupu</t>
  </si>
  <si>
    <t>Suma wydatków (przelew)</t>
  </si>
  <si>
    <t>Suma wypłat gotówki</t>
  </si>
  <si>
    <t>WYNIK STANU KONTA</t>
  </si>
  <si>
    <t>Stan faktyczny konta dn. 31.12.2021</t>
  </si>
  <si>
    <t>RÓŻNICA (stan faktyczny vs oczekiwane środki)</t>
  </si>
  <si>
    <t>ROZLICZENIE GOTÓWKI</t>
  </si>
  <si>
    <t>Gotówka przeniesiona z roku szkolnego 2020/2021</t>
  </si>
  <si>
    <t>Wpłata gotówki z nieodebranych zwrotów za żywienie</t>
  </si>
  <si>
    <t>Suma wydatków (gotówka)</t>
  </si>
  <si>
    <t>WYNIK STANU GOTÓWKI NA DZIEŃ 31.12.2021</t>
  </si>
  <si>
    <t xml:space="preserve">Wpływy od 01.09.2021 do 14.07.2022  </t>
  </si>
  <si>
    <t>Stan faktyczny konta dn.14.07.2022</t>
  </si>
  <si>
    <t>RÓŻNICA (wynik vs. stan faktyczny)</t>
  </si>
  <si>
    <t>Suma pobranej gotówki z konta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</si>
</sst>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  <numFmt numFmtId="166" formatCode="_-* #,##0\ _z_ł_-;\-* #,##0\ _z_ł_-;_-* &quot;-&quot;??\ _z_ł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BFBFBF"/>
      <name val="Arial"/>
      <family val="2"/>
      <charset val="238"/>
    </font>
    <font>
      <sz val="12"/>
      <color rgb="FFBFBFBF"/>
      <name val="Arial"/>
      <family val="2"/>
      <charset val="238"/>
    </font>
    <font>
      <b/>
      <sz val="12"/>
      <color rgb="FFBFBFBF"/>
      <name val="Arial"/>
      <family val="2"/>
      <charset val="238"/>
    </font>
    <font>
      <sz val="11"/>
      <color rgb="FFBFBFBF"/>
      <name val="Arial"/>
      <family val="2"/>
      <charset val="238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rgb="FFA6A6A6"/>
      <name val="Arial"/>
      <family val="2"/>
      <charset val="238"/>
    </font>
    <font>
      <b/>
      <sz val="12"/>
      <color rgb="FFA6A6A6"/>
      <name val="Arial"/>
      <family val="2"/>
      <charset val="238"/>
    </font>
    <font>
      <b/>
      <sz val="11"/>
      <color rgb="FFA6A6A6"/>
      <name val="Arial"/>
      <family val="2"/>
      <charset val="238"/>
    </font>
    <font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4D5F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A6A5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0" fontId="3" fillId="3" borderId="0" xfId="3" applyFont="1" applyFill="1"/>
    <xf numFmtId="14" fontId="5" fillId="3" borderId="0" xfId="3" applyNumberFormat="1" applyFont="1" applyFill="1"/>
    <xf numFmtId="0" fontId="3" fillId="0" borderId="0" xfId="3" applyFont="1"/>
    <xf numFmtId="0" fontId="9" fillId="5" borderId="0" xfId="3" applyFont="1" applyFill="1" applyAlignment="1">
      <alignment horizontal="center" vertical="center" wrapText="1"/>
    </xf>
    <xf numFmtId="0" fontId="4" fillId="5" borderId="0" xfId="3" applyFont="1" applyFill="1" applyAlignment="1">
      <alignment vertical="center"/>
    </xf>
    <xf numFmtId="0" fontId="9" fillId="6" borderId="0" xfId="3" applyFont="1" applyFill="1" applyAlignment="1">
      <alignment horizontal="center" vertic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Alignment="1">
      <alignment vertical="center" wrapText="1"/>
    </xf>
    <xf numFmtId="4" fontId="9" fillId="3" borderId="0" xfId="3" applyNumberFormat="1" applyFont="1" applyFill="1" applyAlignment="1">
      <alignment horizontal="right" vertical="center" wrapText="1"/>
    </xf>
    <xf numFmtId="4" fontId="9" fillId="7" borderId="0" xfId="3" applyNumberFormat="1" applyFont="1" applyFill="1" applyAlignment="1">
      <alignment horizontal="right" vertical="center" wrapText="1"/>
    </xf>
    <xf numFmtId="0" fontId="4" fillId="7" borderId="0" xfId="3" applyFont="1" applyFill="1" applyAlignment="1">
      <alignment vertical="center"/>
    </xf>
    <xf numFmtId="0" fontId="4" fillId="7" borderId="1" xfId="3" applyFont="1" applyFill="1" applyBorder="1" applyAlignment="1">
      <alignment vertical="center" wrapText="1"/>
    </xf>
    <xf numFmtId="4" fontId="9" fillId="7" borderId="1" xfId="3" applyNumberFormat="1" applyFont="1" applyFill="1" applyBorder="1" applyAlignment="1">
      <alignment horizontal="right" vertical="center" wrapText="1"/>
    </xf>
    <xf numFmtId="9" fontId="10" fillId="2" borderId="1" xfId="2" applyFont="1" applyFill="1" applyBorder="1" applyAlignment="1">
      <alignment vertical="center"/>
    </xf>
    <xf numFmtId="0" fontId="9" fillId="3" borderId="0" xfId="3" applyFont="1" applyFill="1" applyAlignment="1">
      <alignment horizontal="right" vertical="center" wrapText="1"/>
    </xf>
    <xf numFmtId="9" fontId="10" fillId="7" borderId="0" xfId="2" applyFont="1" applyFill="1" applyAlignment="1">
      <alignment vertical="center"/>
    </xf>
    <xf numFmtId="0" fontId="11" fillId="0" borderId="0" xfId="0" applyFont="1"/>
    <xf numFmtId="0" fontId="3" fillId="7" borderId="0" xfId="3" applyFont="1" applyFill="1" applyAlignment="1">
      <alignment vertical="center"/>
    </xf>
    <xf numFmtId="0" fontId="4" fillId="7" borderId="0" xfId="3" applyFont="1" applyFill="1" applyAlignment="1">
      <alignment vertical="center" wrapText="1"/>
    </xf>
    <xf numFmtId="3" fontId="9" fillId="7" borderId="0" xfId="3" applyNumberFormat="1" applyFont="1" applyFill="1" applyAlignment="1">
      <alignment vertical="center" wrapText="1"/>
    </xf>
    <xf numFmtId="9" fontId="10" fillId="2" borderId="0" xfId="2" applyFont="1" applyFill="1" applyBorder="1" applyAlignment="1">
      <alignment vertical="center"/>
    </xf>
    <xf numFmtId="3" fontId="9" fillId="3" borderId="0" xfId="3" applyNumberFormat="1" applyFont="1" applyFill="1" applyAlignment="1">
      <alignment horizontal="right" vertical="center" wrapText="1"/>
    </xf>
    <xf numFmtId="0" fontId="4" fillId="7" borderId="0" xfId="3" applyFont="1" applyFill="1" applyAlignment="1">
      <alignment horizontal="left" vertical="center" wrapText="1"/>
    </xf>
    <xf numFmtId="0" fontId="4" fillId="7" borderId="0" xfId="3" applyFont="1" applyFill="1" applyAlignment="1">
      <alignment horizontal="center" vertical="center"/>
    </xf>
    <xf numFmtId="3" fontId="9" fillId="7" borderId="0" xfId="3" applyNumberFormat="1" applyFont="1" applyFill="1" applyAlignment="1">
      <alignment horizontal="right" vertical="center" wrapText="1"/>
    </xf>
    <xf numFmtId="0" fontId="4" fillId="3" borderId="0" xfId="3" applyFont="1" applyFill="1" applyAlignment="1">
      <alignment horizontal="center" vertical="center"/>
    </xf>
    <xf numFmtId="0" fontId="4" fillId="3" borderId="0" xfId="3" applyFont="1" applyFill="1" applyAlignment="1">
      <alignment vertical="top" wrapText="1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vertical="center" wrapText="1"/>
    </xf>
    <xf numFmtId="3" fontId="9" fillId="3" borderId="1" xfId="3" applyNumberFormat="1" applyFont="1" applyFill="1" applyBorder="1" applyAlignment="1">
      <alignment horizontal="right" vertical="center" wrapText="1"/>
    </xf>
    <xf numFmtId="0" fontId="4" fillId="3" borderId="1" xfId="3" applyFont="1" applyFill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top" wrapText="1"/>
    </xf>
    <xf numFmtId="0" fontId="9" fillId="0" borderId="0" xfId="3" applyFont="1"/>
    <xf numFmtId="0" fontId="4" fillId="0" borderId="0" xfId="3" applyFont="1"/>
    <xf numFmtId="0" fontId="4" fillId="7" borderId="2" xfId="3" applyFont="1" applyFill="1" applyBorder="1" applyAlignment="1">
      <alignment vertical="center"/>
    </xf>
    <xf numFmtId="0" fontId="9" fillId="7" borderId="2" xfId="3" applyFont="1" applyFill="1" applyBorder="1" applyAlignment="1">
      <alignment horizontal="right" vertical="center" wrapText="1"/>
    </xf>
    <xf numFmtId="3" fontId="9" fillId="3" borderId="0" xfId="3" applyNumberFormat="1" applyFont="1" applyFill="1" applyAlignment="1">
      <alignment horizontal="left" vertical="top" wrapText="1"/>
    </xf>
    <xf numFmtId="3" fontId="12" fillId="3" borderId="0" xfId="3" applyNumberFormat="1" applyFont="1" applyFill="1" applyAlignment="1">
      <alignment vertical="top" wrapText="1"/>
    </xf>
    <xf numFmtId="3" fontId="9" fillId="7" borderId="0" xfId="3" applyNumberFormat="1" applyFont="1" applyFill="1" applyAlignment="1">
      <alignment horizontal="left" vertical="center" wrapText="1"/>
    </xf>
    <xf numFmtId="3" fontId="12" fillId="7" borderId="0" xfId="3" applyNumberFormat="1" applyFont="1" applyFill="1" applyAlignment="1">
      <alignment horizontal="right" vertical="center" wrapText="1"/>
    </xf>
    <xf numFmtId="3" fontId="12" fillId="7" borderId="0" xfId="3" applyNumberFormat="1" applyFont="1" applyFill="1" applyAlignment="1">
      <alignment vertical="top" wrapText="1"/>
    </xf>
    <xf numFmtId="0" fontId="4" fillId="7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13" fillId="0" borderId="0" xfId="3" applyFont="1"/>
    <xf numFmtId="0" fontId="15" fillId="5" borderId="0" xfId="3" applyFont="1" applyFill="1" applyAlignment="1">
      <alignment vertical="center"/>
    </xf>
    <xf numFmtId="0" fontId="15" fillId="3" borderId="0" xfId="3" applyFont="1" applyFill="1" applyAlignment="1">
      <alignment vertical="center"/>
    </xf>
    <xf numFmtId="0" fontId="15" fillId="7" borderId="1" xfId="3" applyFont="1" applyFill="1" applyBorder="1" applyAlignment="1">
      <alignment vertical="center"/>
    </xf>
    <xf numFmtId="0" fontId="15" fillId="7" borderId="0" xfId="3" applyFont="1" applyFill="1" applyAlignment="1">
      <alignment vertical="center"/>
    </xf>
    <xf numFmtId="3" fontId="12" fillId="3" borderId="0" xfId="3" applyNumberFormat="1" applyFont="1" applyFill="1" applyAlignment="1">
      <alignment horizontal="right" vertical="center" wrapText="1"/>
    </xf>
    <xf numFmtId="0" fontId="15" fillId="3" borderId="0" xfId="3" applyFont="1" applyFill="1" applyAlignment="1">
      <alignment vertical="top"/>
    </xf>
    <xf numFmtId="0" fontId="15" fillId="3" borderId="1" xfId="3" applyFont="1" applyFill="1" applyBorder="1" applyAlignment="1">
      <alignment vertical="center"/>
    </xf>
    <xf numFmtId="0" fontId="15" fillId="0" borderId="0" xfId="3" applyFont="1"/>
    <xf numFmtId="0" fontId="4" fillId="3" borderId="0" xfId="3" applyFont="1" applyFill="1"/>
    <xf numFmtId="0" fontId="13" fillId="3" borderId="0" xfId="3" applyFont="1" applyFill="1"/>
    <xf numFmtId="0" fontId="6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7" fillId="3" borderId="0" xfId="3" applyFont="1" applyFill="1" applyAlignment="1">
      <alignment vertical="center"/>
    </xf>
    <xf numFmtId="0" fontId="4" fillId="5" borderId="0" xfId="3" applyFont="1" applyFill="1" applyAlignment="1">
      <alignment horizontal="center" vertical="center" wrapText="1"/>
    </xf>
    <xf numFmtId="4" fontId="4" fillId="5" borderId="0" xfId="1" applyNumberFormat="1" applyFont="1" applyFill="1" applyBorder="1" applyAlignment="1">
      <alignment horizontal="right" vertical="center" wrapText="1"/>
    </xf>
    <xf numFmtId="0" fontId="9" fillId="5" borderId="3" xfId="3" applyFont="1" applyFill="1" applyBorder="1" applyAlignment="1">
      <alignment horizontal="center" vertical="center" wrapText="1"/>
    </xf>
    <xf numFmtId="4" fontId="9" fillId="5" borderId="3" xfId="1" applyNumberFormat="1" applyFont="1" applyFill="1" applyBorder="1" applyAlignment="1">
      <alignment horizontal="right" vertical="center" wrapText="1"/>
    </xf>
    <xf numFmtId="0" fontId="4" fillId="5" borderId="3" xfId="3" applyFont="1" applyFill="1" applyBorder="1" applyAlignment="1">
      <alignment vertical="center"/>
    </xf>
    <xf numFmtId="0" fontId="9" fillId="6" borderId="3" xfId="3" applyFont="1" applyFill="1" applyBorder="1" applyAlignment="1">
      <alignment horizontal="center" vertical="center"/>
    </xf>
    <xf numFmtId="14" fontId="0" fillId="0" borderId="0" xfId="0" applyNumberFormat="1"/>
    <xf numFmtId="0" fontId="17" fillId="8" borderId="0" xfId="0" applyFont="1" applyFill="1"/>
    <xf numFmtId="0" fontId="17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8" borderId="0" xfId="0" applyFont="1" applyFill="1" applyAlignment="1">
      <alignment wrapText="1"/>
    </xf>
    <xf numFmtId="0" fontId="16" fillId="0" borderId="0" xfId="0" applyFont="1" applyAlignment="1">
      <alignment wrapText="1"/>
    </xf>
    <xf numFmtId="164" fontId="0" fillId="0" borderId="0" xfId="0" applyNumberFormat="1"/>
    <xf numFmtId="14" fontId="0" fillId="9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wrapText="1"/>
    </xf>
    <xf numFmtId="14" fontId="0" fillId="10" borderId="0" xfId="0" applyNumberFormat="1" applyFill="1"/>
    <xf numFmtId="0" fontId="0" fillId="10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wrapText="1"/>
    </xf>
    <xf numFmtId="14" fontId="0" fillId="11" borderId="0" xfId="0" applyNumberFormat="1" applyFill="1"/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wrapText="1"/>
    </xf>
    <xf numFmtId="0" fontId="0" fillId="0" borderId="0" xfId="0" pivotButton="1"/>
    <xf numFmtId="14" fontId="0" fillId="0" borderId="0" xfId="0" applyNumberFormat="1" applyAlignment="1">
      <alignment horizontal="center"/>
    </xf>
    <xf numFmtId="49" fontId="17" fillId="8" borderId="0" xfId="0" applyNumberFormat="1" applyFont="1" applyFill="1"/>
    <xf numFmtId="49" fontId="0" fillId="0" borderId="0" xfId="0" applyNumberFormat="1"/>
    <xf numFmtId="49" fontId="0" fillId="9" borderId="0" xfId="0" applyNumberFormat="1" applyFill="1"/>
    <xf numFmtId="49" fontId="0" fillId="10" borderId="0" xfId="0" applyNumberFormat="1" applyFill="1"/>
    <xf numFmtId="49" fontId="0" fillId="11" borderId="0" xfId="0" applyNumberFormat="1" applyFill="1"/>
    <xf numFmtId="165" fontId="3" fillId="3" borderId="0" xfId="3" applyNumberFormat="1" applyFont="1" applyFill="1"/>
    <xf numFmtId="165" fontId="3" fillId="0" borderId="0" xfId="3" applyNumberFormat="1" applyFont="1"/>
    <xf numFmtId="165" fontId="6" fillId="3" borderId="0" xfId="3" applyNumberFormat="1" applyFont="1" applyFill="1" applyAlignment="1">
      <alignment vertical="center"/>
    </xf>
    <xf numFmtId="165" fontId="9" fillId="6" borderId="0" xfId="3" applyNumberFormat="1" applyFont="1" applyFill="1" applyAlignment="1">
      <alignment horizontal="center" vertical="center"/>
    </xf>
    <xf numFmtId="165" fontId="9" fillId="7" borderId="0" xfId="3" applyNumberFormat="1" applyFont="1" applyFill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 wrapText="1"/>
    </xf>
    <xf numFmtId="165" fontId="4" fillId="3" borderId="0" xfId="3" applyNumberFormat="1" applyFont="1" applyFill="1" applyAlignment="1">
      <alignment vertical="center" wrapText="1"/>
    </xf>
    <xf numFmtId="165" fontId="9" fillId="7" borderId="0" xfId="3" applyNumberFormat="1" applyFont="1" applyFill="1" applyAlignment="1">
      <alignment vertical="center"/>
    </xf>
    <xf numFmtId="165" fontId="9" fillId="2" borderId="0" xfId="3" applyNumberFormat="1" applyFont="1" applyFill="1" applyAlignment="1">
      <alignment vertical="center"/>
    </xf>
    <xf numFmtId="165" fontId="9" fillId="2" borderId="0" xfId="3" applyNumberFormat="1" applyFont="1" applyFill="1" applyAlignment="1">
      <alignment vertical="top"/>
    </xf>
    <xf numFmtId="165" fontId="9" fillId="7" borderId="0" xfId="3" applyNumberFormat="1" applyFont="1" applyFill="1" applyAlignment="1">
      <alignment vertical="top"/>
    </xf>
    <xf numFmtId="165" fontId="9" fillId="7" borderId="1" xfId="3" applyNumberFormat="1" applyFont="1" applyFill="1" applyBorder="1" applyAlignment="1">
      <alignment vertical="center"/>
    </xf>
    <xf numFmtId="165" fontId="9" fillId="3" borderId="0" xfId="3" applyNumberFormat="1" applyFont="1" applyFill="1" applyAlignment="1">
      <alignment horizontal="right" vertical="center" wrapText="1"/>
    </xf>
    <xf numFmtId="165" fontId="4" fillId="3" borderId="0" xfId="3" applyNumberFormat="1" applyFont="1" applyFill="1" applyAlignment="1">
      <alignment vertical="center"/>
    </xf>
    <xf numFmtId="165" fontId="9" fillId="6" borderId="3" xfId="3" applyNumberFormat="1" applyFont="1" applyFill="1" applyBorder="1" applyAlignment="1">
      <alignment horizontal="center" vertical="center"/>
    </xf>
    <xf numFmtId="165" fontId="9" fillId="0" borderId="0" xfId="3" applyNumberFormat="1" applyFont="1"/>
    <xf numFmtId="165" fontId="18" fillId="3" borderId="0" xfId="3" applyNumberFormat="1" applyFont="1" applyFill="1"/>
    <xf numFmtId="165" fontId="19" fillId="0" borderId="0" xfId="3" applyNumberFormat="1" applyFont="1"/>
    <xf numFmtId="165" fontId="19" fillId="3" borderId="0" xfId="3" applyNumberFormat="1" applyFont="1" applyFill="1" applyAlignment="1">
      <alignment horizontal="center" vertical="center"/>
    </xf>
    <xf numFmtId="165" fontId="20" fillId="6" borderId="0" xfId="3" applyNumberFormat="1" applyFont="1" applyFill="1" applyAlignment="1">
      <alignment horizontal="center" vertical="center"/>
    </xf>
    <xf numFmtId="165" fontId="20" fillId="7" borderId="0" xfId="3" applyNumberFormat="1" applyFont="1" applyFill="1" applyAlignment="1">
      <alignment horizontal="right" vertical="center" wrapText="1"/>
    </xf>
    <xf numFmtId="165" fontId="20" fillId="2" borderId="1" xfId="3" applyNumberFormat="1" applyFont="1" applyFill="1" applyBorder="1" applyAlignment="1">
      <alignment horizontal="right" vertical="center" wrapText="1"/>
    </xf>
    <xf numFmtId="165" fontId="20" fillId="3" borderId="0" xfId="3" applyNumberFormat="1" applyFont="1" applyFill="1" applyAlignment="1">
      <alignment vertical="center" wrapText="1"/>
    </xf>
    <xf numFmtId="165" fontId="20" fillId="7" borderId="0" xfId="3" applyNumberFormat="1" applyFont="1" applyFill="1" applyAlignment="1">
      <alignment vertical="center"/>
    </xf>
    <xf numFmtId="165" fontId="20" fillId="2" borderId="0" xfId="3" applyNumberFormat="1" applyFont="1" applyFill="1" applyAlignment="1">
      <alignment vertical="center"/>
    </xf>
    <xf numFmtId="165" fontId="18" fillId="7" borderId="0" xfId="3" applyNumberFormat="1" applyFont="1" applyFill="1" applyAlignment="1">
      <alignment vertical="top"/>
    </xf>
    <xf numFmtId="165" fontId="20" fillId="7" borderId="0" xfId="3" applyNumberFormat="1" applyFont="1" applyFill="1" applyAlignment="1">
      <alignment vertical="top"/>
    </xf>
    <xf numFmtId="165" fontId="20" fillId="7" borderId="1" xfId="3" applyNumberFormat="1" applyFont="1" applyFill="1" applyBorder="1" applyAlignment="1">
      <alignment vertical="center"/>
    </xf>
    <xf numFmtId="165" fontId="20" fillId="0" borderId="0" xfId="3" applyNumberFormat="1" applyFont="1"/>
    <xf numFmtId="165" fontId="20" fillId="3" borderId="0" xfId="3" applyNumberFormat="1" applyFont="1" applyFill="1" applyAlignment="1">
      <alignment vertical="center"/>
    </xf>
    <xf numFmtId="165" fontId="20" fillId="6" borderId="3" xfId="3" applyNumberFormat="1" applyFont="1" applyFill="1" applyBorder="1" applyAlignment="1">
      <alignment horizontal="center" vertical="center"/>
    </xf>
    <xf numFmtId="0" fontId="9" fillId="12" borderId="0" xfId="3" applyFont="1" applyFill="1" applyAlignment="1">
      <alignment horizontal="center" vertical="center" wrapText="1"/>
    </xf>
    <xf numFmtId="0" fontId="9" fillId="10" borderId="0" xfId="3" applyFont="1" applyFill="1" applyAlignment="1">
      <alignment horizontal="center" vertical="center" wrapText="1"/>
    </xf>
    <xf numFmtId="164" fontId="9" fillId="7" borderId="0" xfId="3" applyNumberFormat="1" applyFont="1" applyFill="1" applyAlignment="1">
      <alignment horizontal="right" vertical="center" wrapText="1"/>
    </xf>
    <xf numFmtId="164" fontId="9" fillId="2" borderId="1" xfId="3" applyNumberFormat="1" applyFont="1" applyFill="1" applyBorder="1" applyAlignment="1">
      <alignment horizontal="right" vertical="center" wrapText="1"/>
    </xf>
    <xf numFmtId="164" fontId="9" fillId="3" borderId="0" xfId="3" applyNumberFormat="1" applyFont="1" applyFill="1" applyAlignment="1">
      <alignment horizontal="right" vertical="center" wrapText="1"/>
    </xf>
    <xf numFmtId="164" fontId="9" fillId="7" borderId="1" xfId="3" applyNumberFormat="1" applyFont="1" applyFill="1" applyBorder="1" applyAlignment="1">
      <alignment horizontal="right" vertical="center" wrapText="1"/>
    </xf>
    <xf numFmtId="164" fontId="9" fillId="2" borderId="2" xfId="3" applyNumberFormat="1" applyFont="1" applyFill="1" applyBorder="1" applyAlignment="1">
      <alignment horizontal="right" vertical="center" wrapText="1"/>
    </xf>
    <xf numFmtId="164" fontId="3" fillId="3" borderId="0" xfId="3" applyNumberFormat="1" applyFont="1" applyFill="1" applyAlignment="1">
      <alignment horizontal="right"/>
    </xf>
    <xf numFmtId="164" fontId="3" fillId="0" borderId="0" xfId="3" applyNumberFormat="1" applyFont="1" applyAlignment="1">
      <alignment horizontal="right"/>
    </xf>
    <xf numFmtId="164" fontId="6" fillId="3" borderId="0" xfId="3" applyNumberFormat="1" applyFont="1" applyFill="1" applyAlignment="1">
      <alignment horizontal="right" vertical="center"/>
    </xf>
    <xf numFmtId="164" fontId="9" fillId="6" borderId="0" xfId="3" applyNumberFormat="1" applyFont="1" applyFill="1" applyAlignment="1">
      <alignment horizontal="right" vertical="center"/>
    </xf>
    <xf numFmtId="164" fontId="4" fillId="3" borderId="0" xfId="3" applyNumberFormat="1" applyFont="1" applyFill="1" applyAlignment="1">
      <alignment horizontal="right" vertical="center" wrapText="1"/>
    </xf>
    <xf numFmtId="164" fontId="9" fillId="7" borderId="0" xfId="3" applyNumberFormat="1" applyFont="1" applyFill="1" applyAlignment="1">
      <alignment horizontal="right" vertical="center"/>
    </xf>
    <xf numFmtId="164" fontId="9" fillId="2" borderId="0" xfId="3" applyNumberFormat="1" applyFont="1" applyFill="1" applyAlignment="1">
      <alignment horizontal="right" vertical="center"/>
    </xf>
    <xf numFmtId="164" fontId="9" fillId="7" borderId="0" xfId="3" applyNumberFormat="1" applyFont="1" applyFill="1" applyAlignment="1">
      <alignment horizontal="right" vertical="top"/>
    </xf>
    <xf numFmtId="164" fontId="9" fillId="7" borderId="1" xfId="3" applyNumberFormat="1" applyFont="1" applyFill="1" applyBorder="1" applyAlignment="1">
      <alignment horizontal="right" vertical="center"/>
    </xf>
    <xf numFmtId="164" fontId="9" fillId="0" borderId="0" xfId="3" applyNumberFormat="1" applyFont="1" applyAlignment="1">
      <alignment horizontal="right"/>
    </xf>
    <xf numFmtId="164" fontId="4" fillId="3" borderId="0" xfId="3" applyNumberFormat="1" applyFont="1" applyFill="1" applyAlignment="1">
      <alignment horizontal="right" vertical="center"/>
    </xf>
    <xf numFmtId="164" fontId="9" fillId="12" borderId="0" xfId="3" applyNumberFormat="1" applyFont="1" applyFill="1" applyAlignment="1">
      <alignment horizontal="right" vertical="center"/>
    </xf>
    <xf numFmtId="164" fontId="9" fillId="10" borderId="0" xfId="3" applyNumberFormat="1" applyFont="1" applyFill="1" applyAlignment="1">
      <alignment horizontal="right" vertical="center"/>
    </xf>
    <xf numFmtId="0" fontId="9" fillId="7" borderId="0" xfId="3" applyFont="1" applyFill="1" applyAlignment="1">
      <alignment horizontal="right" vertical="center" wrapText="1"/>
    </xf>
    <xf numFmtId="164" fontId="9" fillId="2" borderId="0" xfId="3" applyNumberFormat="1" applyFont="1" applyFill="1" applyAlignment="1">
      <alignment horizontal="right" vertical="center" wrapText="1"/>
    </xf>
    <xf numFmtId="0" fontId="16" fillId="0" borderId="0" xfId="0" applyFont="1"/>
    <xf numFmtId="17" fontId="0" fillId="0" borderId="0" xfId="0" applyNumberFormat="1" applyAlignment="1">
      <alignment horizontal="center"/>
    </xf>
    <xf numFmtId="0" fontId="21" fillId="0" borderId="0" xfId="3" applyFont="1"/>
    <xf numFmtId="1" fontId="21" fillId="0" borderId="0" xfId="3" applyNumberFormat="1" applyFont="1"/>
    <xf numFmtId="3" fontId="3" fillId="0" borderId="0" xfId="3" applyNumberFormat="1" applyFont="1"/>
    <xf numFmtId="2" fontId="17" fillId="8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2" fontId="0" fillId="9" borderId="0" xfId="0" applyNumberFormat="1" applyFill="1" applyAlignment="1">
      <alignment horizontal="right"/>
    </xf>
    <xf numFmtId="2" fontId="0" fillId="13" borderId="0" xfId="0" applyNumberFormat="1" applyFill="1" applyAlignment="1">
      <alignment horizontal="right"/>
    </xf>
    <xf numFmtId="2" fontId="0" fillId="10" borderId="0" xfId="0" applyNumberFormat="1" applyFill="1" applyAlignment="1">
      <alignment horizontal="right"/>
    </xf>
    <xf numFmtId="2" fontId="0" fillId="11" borderId="0" xfId="0" applyNumberFormat="1" applyFill="1" applyAlignment="1">
      <alignment horizontal="right"/>
    </xf>
    <xf numFmtId="49" fontId="0" fillId="0" borderId="0" xfId="0" applyNumberFormat="1" applyAlignment="1">
      <alignment horizontal="center"/>
    </xf>
    <xf numFmtId="166" fontId="0" fillId="0" borderId="0" xfId="0" applyNumberFormat="1"/>
    <xf numFmtId="164" fontId="9" fillId="2" borderId="0" xfId="3" applyNumberFormat="1" applyFont="1" applyFill="1" applyAlignment="1">
      <alignment vertical="center"/>
    </xf>
    <xf numFmtId="14" fontId="0" fillId="14" borderId="0" xfId="0" applyNumberFormat="1" applyFill="1"/>
    <xf numFmtId="166" fontId="0" fillId="15" borderId="0" xfId="0" applyNumberFormat="1" applyFill="1"/>
    <xf numFmtId="0" fontId="8" fillId="4" borderId="0" xfId="3" applyFont="1" applyFill="1" applyAlignment="1">
      <alignment horizontal="center" vertical="center"/>
    </xf>
  </cellXfs>
  <cellStyles count="4">
    <cellStyle name="Normalny" xfId="0" builtinId="0"/>
    <cellStyle name="Normalny 2" xfId="3" xr:uid="{7229BCBF-57A6-48EB-A734-DF8B812A8C51}"/>
    <cellStyle name="Procentowy" xfId="2" builtinId="5"/>
    <cellStyle name="Walutowy" xfId="1" builtinId="4"/>
  </cellStyles>
  <dxfs count="2">
    <dxf>
      <numFmt numFmtId="164" formatCode="#,##0.00\ &quot;zł&quot;"/>
    </dxf>
    <dxf>
      <numFmt numFmtId="164" formatCode="#,##0.00\ &quot;zł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ksandra Nawrot" id="{1AF363A7-F0F1-43C9-A63F-519D75147BA1}" userId="S::aleksandralozowska_gmail.com#ext#@przedszkole344warszawa151.onmicrosoft.com::af41a84a-6ba1-4e26-9af6-9b24154b6c03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760.43829583333" createdVersion="7" refreshedVersion="8" minRefreshableVersion="3" recordCount="191" xr:uid="{8A58FD38-7F61-481C-ADCB-DE52862A43F8}">
  <cacheSource type="worksheet">
    <worksheetSource ref="A1:H1048576" sheet="Spis faktur"/>
  </cacheSource>
  <cacheFields count="8">
    <cacheField name="Data" numFmtId="0">
      <sharedItems containsNonDate="0" containsDate="1" containsString="0" containsBlank="1" minDate="2021-08-25T00:00:00" maxDate="2022-12-21T00:00:00"/>
    </cacheField>
    <cacheField name="Nr dokumentu" numFmtId="0">
      <sharedItems containsDate="1" containsBlank="1" containsMixedTypes="1" minDate="1900-01-02T18:41:04" maxDate="1900-01-07T23:15:04"/>
    </cacheField>
    <cacheField name="Kontrahent" numFmtId="0">
      <sharedItems containsBlank="1"/>
    </cacheField>
    <cacheField name="Opis" numFmtId="0">
      <sharedItems containsBlank="1"/>
    </cacheField>
    <cacheField name="Kwota brutto" numFmtId="2">
      <sharedItems containsBlank="1" containsMixedTypes="1" containsNumber="1" minValue="3.99" maxValue="9150"/>
    </cacheField>
    <cacheField name="Kategoria" numFmtId="0">
      <sharedItems containsBlank="1" count="15">
        <s v="Pomoce dydaktyczne"/>
        <m/>
        <s v="Materiały plastyczne"/>
        <s v="Warsztaty/Teatrzyki/koncerty"/>
        <s v="Inne"/>
        <s v="Wycieczki"/>
        <s v="Woda - "/>
        <s v="Urodziny i dekoracje"/>
        <s v="Upominki dla dzieci"/>
        <s v="Nagrody na konkursy"/>
        <s v="Akwarium"/>
        <s v="Imprezy"/>
        <s v="Ogród"/>
        <s v="Urodziny i dokoracje" u="1"/>
        <s v="WPŁATA" u="1"/>
      </sharedItems>
    </cacheField>
    <cacheField name="Sposób rozliczenia (G - gotówka, P -przelew)" numFmtId="0">
      <sharedItems containsBlank="1"/>
    </cacheField>
    <cacheField name="Uwagi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d v="2021-08-25T00:00:00"/>
    <n v="640113"/>
    <s v="IKEA RETAIL"/>
    <s v="Zestaw pieczywa, zestaw pizza"/>
    <n v="59.98"/>
    <x v="0"/>
    <s v="G"/>
    <s v="gr. VI, płatność nauczyciela - zwrot gotówki"/>
  </r>
  <r>
    <d v="2021-08-30T00:00:00"/>
    <s v="111/31018135"/>
    <s v="Wydawnictwa Szkolne i Pedagogiczne"/>
    <s v="Diagnoza dojrzałości 6 lataka, Planeta dzieci szecziolatek, Karty obserwacji pięciolatka, Planeta dzieci pięciolatek"/>
    <n v="6149"/>
    <x v="1"/>
    <m/>
    <m/>
  </r>
  <r>
    <d v="2021-09-01T00:00:00"/>
    <n v="1809818"/>
    <s v="Carreafour"/>
    <s v="kredki; koszyczek"/>
    <n v="179.07"/>
    <x v="2"/>
    <s v="G"/>
    <s v="Zakupiono 9 kompletów kredek oraz 24 koszyczki na kredki dla grupy III"/>
  </r>
  <r>
    <d v="2021-09-10T00:00:00"/>
    <s v="F 145/21"/>
    <s v="BEL CANTO"/>
    <s v="Koncert edukacyjny"/>
    <n v="700"/>
    <x v="3"/>
    <s v="P"/>
    <s v="Gucio i duduś &quot;Kochane przedszkole&quot;, płatność przelewem"/>
  </r>
  <r>
    <d v="2021-09-11T00:00:00"/>
    <n v="516631"/>
    <s v="Pepco Poland"/>
    <s v="naklejki"/>
    <n v="20"/>
    <x v="2"/>
    <s v="G"/>
    <s v="gr. II, płatność nauczyciela - zwrot gotówki"/>
  </r>
  <r>
    <d v="2021-09-11T00:00:00"/>
    <n v="83728"/>
    <s v="Jeronimo Martins"/>
    <s v="marker"/>
    <n v="33.96"/>
    <x v="0"/>
    <s v="G"/>
    <s v="gr. IV, płatność nauczyciela - zwrot gotówki"/>
  </r>
  <r>
    <d v="2021-09-11T00:00:00"/>
    <s v="W325274"/>
    <s v="Action Poland"/>
    <s v="farby, naklejki, blok-zdrapka"/>
    <n v="99.32"/>
    <x v="2"/>
    <s v="G"/>
    <s v="gr. V, płatność nauczyciela - zwrot gotówki"/>
  </r>
  <r>
    <d v="2021-09-16T00:00:00"/>
    <s v="FS/198/FST/WA2/9/2021"/>
    <s v="MAXX10GROUP"/>
    <s v="materiały plastyczne"/>
    <n v="18"/>
    <x v="2"/>
    <s v="G"/>
    <s v="gr. I, płatoność nauczyciela - zwrot gotówki"/>
  </r>
  <r>
    <d v="2021-09-17T00:00:00"/>
    <s v="111/31025909"/>
    <s v="Wydawnictwa Szkolne i Pedagogiczne"/>
    <s v="Dziagnoza dojrzałości 6 latka, Planeta dzieci sześciolatek"/>
    <n v="548"/>
    <x v="1"/>
    <m/>
    <m/>
  </r>
  <r>
    <d v="2021-09-20T00:00:00"/>
    <s v="163/2021"/>
    <s v="BEL CANTO"/>
    <s v="Pogadanka edukacyjna"/>
    <n v="650"/>
    <x v="3"/>
    <s v="P"/>
    <s v="Spotkanie ze zwierzakiem Papuga, płatność przelewem"/>
  </r>
  <r>
    <d v="2021-09-21T00:00:00"/>
    <n v="96663"/>
    <s v="TESCO POLSKA"/>
    <s v="masa plastyczna"/>
    <n v="43.99"/>
    <x v="2"/>
    <s v="G"/>
    <s v="gr. I, płatoność nauczyciela - zwrot gotówki"/>
  </r>
  <r>
    <d v="2021-09-23T00:00:00"/>
    <n v="2080"/>
    <s v="Uland s.c."/>
    <s v="ksero"/>
    <n v="75"/>
    <x v="4"/>
    <s v="P"/>
    <s v="ksero zgód RODO rodziców, płatność rodzica - zwrot przelewem"/>
  </r>
  <r>
    <d v="2021-09-28T00:00:00"/>
    <s v="FA 3/09/21"/>
    <s v="Leśna Chatka "/>
    <s v="Warsztaty na wycieczce Nie tylko wiewiórki robią zapasy"/>
    <n v="2268"/>
    <x v="5"/>
    <s v="P"/>
    <s v="gr. IV i VI, płatność przelewem"/>
  </r>
  <r>
    <d v="2021-09-29T00:00:00"/>
    <s v="FA 4/09/21"/>
    <s v="Leśna Chatka "/>
    <s v="Warsztaty na wycieczce Nie tylko wiewiórki robią zapasy"/>
    <n v="2376"/>
    <x v="5"/>
    <s v="P"/>
    <s v="gr. II i III, płatność przelewem"/>
  </r>
  <r>
    <d v="2021-09-30T00:00:00"/>
    <s v="002384/09/2021"/>
    <s v="AQUAMO"/>
    <s v="czynsz za wodę"/>
    <n v="8.61"/>
    <x v="6"/>
    <s v="P"/>
    <s v="płatność przelewem"/>
  </r>
  <r>
    <d v="2021-09-30T00:00:00"/>
    <s v="F/0017/AU/09/21"/>
    <s v="Stalko Przybysz i wspólnicy s.j."/>
    <s v="Autobus na wycieczkę"/>
    <n v="1499.99"/>
    <x v="5"/>
    <s v="P"/>
    <s v="wycieczka do Zaręby gr. II, III, IV, V, płatność przelewem"/>
  </r>
  <r>
    <d v="2021-10-04T00:00:00"/>
    <s v="F 183/21"/>
    <s v="BEL CANTO"/>
    <s v="Przedstawienie teatralne"/>
    <n v="1000"/>
    <x v="3"/>
    <s v="P"/>
    <s v="Teatrzyk „W krainie morskich głębin”, płatność przelewem"/>
  </r>
  <r>
    <d v="2021-10-05T00:00:00"/>
    <n v="7273"/>
    <s v="Kwiaciarnia Kwiatowe Wariacje"/>
    <s v="wrzosy w doniczkach"/>
    <n v="28"/>
    <x v="7"/>
    <s v="G"/>
    <s v="gr. I, płatność nauczyciela - zwrot gotówki"/>
  </r>
  <r>
    <d v="2021-10-05T00:00:00"/>
    <s v="FA 1/10/21"/>
    <s v="Leśna Chatka "/>
    <s v="Warsztaty na wycieczce Nie tylko wiewiórki robią zapasy"/>
    <n v="1134"/>
    <x v="5"/>
    <s v="P"/>
    <s v="gr. V, płatność przelewem"/>
  </r>
  <r>
    <d v="2021-10-06T00:00:00"/>
    <n v="99070"/>
    <s v="TESCO POLSKA"/>
    <s v="kredki"/>
    <n v="16.32"/>
    <x v="2"/>
    <s v="G"/>
    <s v="gr. I, płatoność nauczyciela - zwrot gotówki"/>
  </r>
  <r>
    <d v="2021-10-06T00:00:00"/>
    <s v="W054475"/>
    <s v="Action Poland"/>
    <s v="naklejki, blok- zdrapka"/>
    <n v="66.290000000000006"/>
    <x v="2"/>
    <s v="G"/>
    <s v="gr. III, płatność nauczyciela - zwrot gotówki"/>
  </r>
  <r>
    <d v="2021-10-08T00:00:00"/>
    <s v="F 0353/2021"/>
    <s v="Uland s.c."/>
    <s v="Oprawa spiralna"/>
    <n v="36.9"/>
    <x v="0"/>
    <s v="G"/>
    <s v="bindowanie, wszystkie grupy, płatność nauczyciela - zwrot gotówki"/>
  </r>
  <r>
    <d v="2021-10-11T00:00:00"/>
    <s v="F/0481/10/2021"/>
    <s v="Medorto Adam Chmiel i współ s.c."/>
    <s v="myjki - gąbeczka z mydłem"/>
    <n v="9.6"/>
    <x v="4"/>
    <s v="G"/>
    <s v="myjki zakupione w związku z awarią wodociagową, gr. V, płatność nauczyciela - zwrot gotówki"/>
  </r>
  <r>
    <d v="2021-10-11T00:00:00"/>
    <s v="F 199/21"/>
    <s v="BEL CANTO"/>
    <s v="Koncert edukacyjny"/>
    <n v="800"/>
    <x v="3"/>
    <s v="P"/>
    <s v="Gucio i Duduś – Owocowo-warzywnie „Cajon bęben skrzyniowy”, płatność przelewem"/>
  </r>
  <r>
    <d v="2021-10-14T00:00:00"/>
    <s v="F 206/21"/>
    <s v="BEL CANTO"/>
    <s v="Pogadanka edukacyjna"/>
    <n v="700"/>
    <x v="3"/>
    <s v="P"/>
    <s v="Spotkania ze zwierzętami – Jeż, płatność przelewem"/>
  </r>
  <r>
    <d v="2021-10-21T00:00:00"/>
    <s v="272/10/2021/FVS"/>
    <s v="UWRC"/>
    <s v="Akademia Młodego Lakarza - warsztaty"/>
    <n v="1200"/>
    <x v="3"/>
    <s v="P"/>
    <s v="płatność przelewem"/>
  </r>
  <r>
    <d v="2021-10-22T00:00:00"/>
    <s v="47/10/2021"/>
    <s v="BELLA MUSICA"/>
    <s v="Audycja edukacyjna Jesień Dzwięków"/>
    <n v="650"/>
    <x v="3"/>
    <s v="P"/>
    <s v="płatność przelewem"/>
  </r>
  <r>
    <d v="2021-10-25T00:00:00"/>
    <s v="002103/10/2021"/>
    <s v="AQUAMO"/>
    <s v="czynsz za wodę"/>
    <n v="8.61"/>
    <x v="6"/>
    <s v="P"/>
    <s v="płatność przelewem"/>
  </r>
  <r>
    <d v="2021-10-25T00:00:00"/>
    <s v="2457/21"/>
    <s v="Sonia Draga"/>
    <s v="kukiełki "/>
    <n v="116"/>
    <x v="0"/>
    <s v="G"/>
    <s v="wszystkie grupy, płatność nauczyciela - zwrot gotówki"/>
  </r>
  <r>
    <d v="2021-10-27T00:00:00"/>
    <n v="771842"/>
    <s v="Carrefour Market"/>
    <s v="dynie"/>
    <n v="27.56"/>
    <x v="0"/>
    <s v="G"/>
    <s v="dynie na Dzień dyni, gr. III, płatność nauczyciela - zwrot gotówki"/>
  </r>
  <r>
    <d v="2021-10-27T00:00:00"/>
    <d v="2021-10-21T00:00:00"/>
    <s v="Kreatimo"/>
    <s v="eksperymentuj z dzieckiem"/>
    <n v="813.6"/>
    <x v="8"/>
    <s v="P"/>
    <s v="gr. V, upominki mikołajkowe, płatność przelewem"/>
  </r>
  <r>
    <d v="2021-10-28T00:00:00"/>
    <s v="?"/>
    <s v="?"/>
    <s v="naklejki"/>
    <n v="48.4"/>
    <x v="7"/>
    <s v="G"/>
    <s v="gr. IV, płatność nauczyciela - zwrot gotówki"/>
  </r>
  <r>
    <d v="2021-10-28T00:00:00"/>
    <s v="FAS/160/10/2021/02"/>
    <s v="Nodik s.c."/>
    <s v="kreatywna muszelka"/>
    <n v="199.98"/>
    <x v="0"/>
    <s v="G"/>
    <s v="Muszelka do sensoryki, wszystkie grupy, płatność nauczyciela - zwrot gotówki"/>
  </r>
  <r>
    <d v="2021-10-29T00:00:00"/>
    <n v="313379"/>
    <s v="Jeronimo Martins"/>
    <s v="piłka"/>
    <n v="19.989999999999998"/>
    <x v="0"/>
    <s v="G"/>
    <s v="gr. I, płatoność nauczyciela - zwrot gotówki"/>
  </r>
  <r>
    <d v="2021-10-31T00:00:00"/>
    <s v="F/0013/AU/10/21"/>
    <s v="Stalko Przybysz i wspólnicy s.j."/>
    <s v="Autobus na wycieczkę"/>
    <n v="750"/>
    <x v="5"/>
    <s v="P"/>
    <s v="gr. V, płatność przelewem"/>
  </r>
  <r>
    <d v="2021-11-02T00:00:00"/>
    <n v="865056"/>
    <s v="Spółdzielnia spożywcza MOKPOL"/>
    <s v="bazylia, chleb tostowy"/>
    <n v="12.34"/>
    <x v="0"/>
    <s v="G"/>
    <s v="warsztaty kulinarne gr. II, płatność nauczyciela - zwrot gotówki"/>
  </r>
  <r>
    <d v="2021-11-02T00:00:00"/>
    <d v="2021-11-02T00:00:00"/>
    <s v="Kreatimo"/>
    <s v="sensoryka dla smyka"/>
    <n v="813.6"/>
    <x v="8"/>
    <s v="P"/>
    <s v="gr. IV, upominki Mikołajkowe, płatność przelewem"/>
  </r>
  <r>
    <d v="2021-11-03T00:00:00"/>
    <d v="2021-11-04T00:00:00"/>
    <s v="Kreatimo"/>
    <s v="szablony, malowanki, mata wodna"/>
    <n v="1775.76"/>
    <x v="8"/>
    <s v="P"/>
    <s v="gr. I, upominki Mikołajkowe - 960zł, upominki na pasowanie -815,76 , płatność rodzica - zwrot na konto"/>
  </r>
  <r>
    <d v="2021-11-06T00:00:00"/>
    <s v="W105134"/>
    <s v="Action Poland"/>
    <s v="materiały plastyczne: przylepce, formy, pisaki, blok zdrapka"/>
    <n v="50.48"/>
    <x v="2"/>
    <s v="G"/>
    <s v="gr. V, płatność nauczyciela - zwrot gotówki"/>
  </r>
  <r>
    <d v="2021-11-08T00:00:00"/>
    <s v="010795/0035"/>
    <s v="TEDi Sieć Handlowa"/>
    <s v="ozdoby świateczne"/>
    <n v="73"/>
    <x v="7"/>
    <s v="G"/>
    <s v="gr. VI, płatność nauczyciela - zwrot gotówki"/>
  </r>
  <r>
    <d v="2021-11-08T00:00:00"/>
    <s v="11889/2021"/>
    <s v="Gold-pol Jastrzębscy s.j."/>
    <s v="materiały do wykonania kotylionów na Święto Niepodległosci"/>
    <n v="74.73"/>
    <x v="7"/>
    <s v="G"/>
    <s v="wszystkie grupy, płatność nauczyciela - zwrot gotówki"/>
  </r>
  <r>
    <d v="2021-11-10T00:00:00"/>
    <s v="W109715"/>
    <s v="Action Poland"/>
    <s v="balony"/>
    <n v="5.99"/>
    <x v="7"/>
    <s v="G"/>
    <s v="gr. V, płatność nauczyciela - zwrot gotówki"/>
  </r>
  <r>
    <d v="2021-11-10T00:00:00"/>
    <s v="W109715"/>
    <s v="Action Poland"/>
    <s v="farba, zabawka fidget"/>
    <n v="21.689999999999998"/>
    <x v="0"/>
    <s v="G"/>
    <s v="gr. V, płatność nauczyciela - zwrot gotówki"/>
  </r>
  <r>
    <d v="2021-11-11T00:00:00"/>
    <s v="Z03/11/2021"/>
    <s v="Krainabebnow.pl"/>
    <s v="warsztaty bębniarskie"/>
    <n v="1800"/>
    <x v="3"/>
    <s v="P"/>
    <s v="płatność przelewem"/>
  </r>
  <r>
    <d v="2021-11-17T00:00:00"/>
    <s v="12328/2021"/>
    <s v="Gold-pol Jastrzębscy s.j."/>
    <s v="igły, agrafki"/>
    <n v="42.45"/>
    <x v="0"/>
    <s v="G"/>
    <s v="gr. IV, płatność nauczyciela - zwrot gotówki"/>
  </r>
  <r>
    <d v="2021-11-17T00:00:00"/>
    <s v="30/2021"/>
    <s v="Agencja Teatralna VENA"/>
    <s v="Przedstawienie Legendy Skrzata Warszawskiego"/>
    <n v="450"/>
    <x v="3"/>
    <s v="P"/>
    <s v="płatność przelewem"/>
  </r>
  <r>
    <d v="2021-11-22T00:00:00"/>
    <s v="2021/11/FVNSKPP/AZMN/52"/>
    <s v="ePWN"/>
    <s v="Pizza XXL"/>
    <n v="410.75"/>
    <x v="8"/>
    <s v="P"/>
    <s v="gr. VI, upominki na Mikołajki płatność przelewem"/>
  </r>
  <r>
    <d v="2021-11-22T00:00:00"/>
    <s v="4367/MAG/11/2021"/>
    <s v="Mularski Centrum"/>
    <s v="Tablet graficzny do rysowania"/>
    <n v="424.75"/>
    <x v="8"/>
    <s v="P"/>
    <s v="gr. VI, upominki na Mikołajki płatność przelewem"/>
  </r>
  <r>
    <d v="2021-11-22T00:00:00"/>
    <s v="2021/11/FVNSKPP/AZMN/1754"/>
    <s v="ePWN"/>
    <s v="Mały Magik Nauka Angielskiego"/>
    <n v="881"/>
    <x v="8"/>
    <s v="P"/>
    <s v="gr. II, upominki na Mikołajki, płatność przelewem"/>
  </r>
  <r>
    <d v="2021-11-23T00:00:00"/>
    <s v="001871/112021"/>
    <s v="AQUAMO"/>
    <s v="czynsz za wodę"/>
    <n v="8.61"/>
    <x v="6"/>
    <s v="P"/>
    <s v="płatność przelewem"/>
  </r>
  <r>
    <d v="2021-11-23T00:00:00"/>
    <s v="39/11/2021"/>
    <s v="Bystrzakowo.pl"/>
    <s v="Literki mangentyczne"/>
    <n v="59.8"/>
    <x v="8"/>
    <s v="P"/>
    <s v="gr. V, upominki do sali (w ramach budżetu Mikołajkowego), płatność przelewem"/>
  </r>
  <r>
    <d v="2021-11-23T00:00:00"/>
    <s v="W120285"/>
    <s v="Action Poland"/>
    <s v="talerze, kubki, przylepce, brokaty, patyczki"/>
    <n v="99.27"/>
    <x v="0"/>
    <s v="G"/>
    <s v="gr. III, płatność nauczyciela - zwrot gotówki"/>
  </r>
  <r>
    <d v="2021-11-25T00:00:00"/>
    <n v="479642"/>
    <s v="Empik"/>
    <s v="balony i filc"/>
    <n v="19.98"/>
    <x v="7"/>
    <s v="G"/>
    <m/>
  </r>
  <r>
    <d v="2021-11-25T00:00:00"/>
    <n v="109584"/>
    <s v="Media Martkt"/>
    <s v="folia do laminatora"/>
    <n v="39.979999999999997"/>
    <x v="0"/>
    <s v="G"/>
    <s v="gr. VI, płatność nauczyciela - zwrot gotówki"/>
  </r>
  <r>
    <d v="2021-11-25T00:00:00"/>
    <s v="FV 6936/2021"/>
    <s v="F.P.H.U DRUK-PAK"/>
    <s v="Cyferki Magnetyczne"/>
    <n v="41.98"/>
    <x v="8"/>
    <s v="P"/>
    <s v="gr. V, upominki do sali (w ramach budżetu Mikołajkowego), płatność przelewem"/>
  </r>
  <r>
    <d v="2021-11-27T00:00:00"/>
    <n v="251142"/>
    <s v="IKEA RETAIL"/>
    <s v="deski do krojenia"/>
    <n v="116.91"/>
    <x v="0"/>
    <s v="P"/>
    <s v="warsztaty kulinarne gr. II, płatność rodzica - zwrot na konto"/>
  </r>
  <r>
    <d v="2021-11-28T00:00:00"/>
    <s v="874/2021"/>
    <s v="Amak Agnieszka Stefańska-Kieryk"/>
    <s v="pojeminiki plastikowe"/>
    <n v="27.46"/>
    <x v="0"/>
    <s v="P"/>
    <s v="warsztaty kulinarne gr. II, płatność przelewem"/>
  </r>
  <r>
    <d v="2021-11-28T00:00:00"/>
    <s v="875/2021"/>
    <s v="Amak Agnieszka Stefańska-Kieryk"/>
    <s v="foremki - wykrawacze"/>
    <n v="42.92"/>
    <x v="0"/>
    <s v="P"/>
    <s v="warsztaty kulinarne gr. II, płatność przelewem"/>
  </r>
  <r>
    <d v="2021-11-28T00:00:00"/>
    <s v="SM21-227515956"/>
    <s v="Allegro"/>
    <s v="allegro smart pakiet roczny"/>
    <n v="39"/>
    <x v="4"/>
    <s v="P"/>
    <m/>
  </r>
  <r>
    <d v="2021-11-29T00:00:00"/>
    <n v="8352"/>
    <s v="Empik"/>
    <s v="filc"/>
    <n v="14.97"/>
    <x v="0"/>
    <s v="G"/>
    <m/>
  </r>
  <r>
    <d v="2021-11-29T00:00:00"/>
    <s v="7693/2021"/>
    <s v="SWIP Decotrend"/>
    <s v="krajacz kuchenny"/>
    <n v="18.79"/>
    <x v="0"/>
    <s v="P"/>
    <s v="warsztaty kulinarne gr. II, płatność przelewem"/>
  </r>
  <r>
    <d v="2021-11-29T00:00:00"/>
    <s v="5910/11/2021"/>
    <s v="Galeria Fokus"/>
    <s v="obieraczka"/>
    <n v="34.770000000000003"/>
    <x v="0"/>
    <s v="P"/>
    <s v="warsztaty kulinarne gr. II, płatność przelewem"/>
  </r>
  <r>
    <d v="2021-11-29T00:00:00"/>
    <s v="1639/2021"/>
    <s v="P.P.H.U APOLLO"/>
    <s v="tarka kuchenna"/>
    <n v="42.15"/>
    <x v="0"/>
    <s v="P"/>
    <s v="warsztaty kulinarne, gr. II, płatność przelewem"/>
  </r>
  <r>
    <d v="2021-11-29T00:00:00"/>
    <n v="22778"/>
    <s v="Maxx10group"/>
    <s v="dekoracje"/>
    <n v="54"/>
    <x v="0"/>
    <s v="G"/>
    <s v="gr. I, płatność nauczyciela - zwrot gotówki"/>
  </r>
  <r>
    <d v="2021-11-29T00:00:00"/>
    <s v="127650//11/2021"/>
    <s v="Kt-24"/>
    <s v="opiekacz"/>
    <n v="125"/>
    <x v="0"/>
    <s v="P"/>
    <s v="warsztaty kulinarne gr. II, płatność przelewem"/>
  </r>
  <r>
    <d v="2021-11-30T00:00:00"/>
    <s v="FV/21/959"/>
    <s v="Róbmy Swoje Szymon Pierzchałka"/>
    <s v="krajacz do sałatek"/>
    <n v="87.5"/>
    <x v="0"/>
    <s v="P"/>
    <s v="warsztaty kulinarne gr. II, płatność przelewem"/>
  </r>
  <r>
    <d v="2021-11-30T00:00:00"/>
    <s v="94/SW/11/2021"/>
    <s v="Edgard"/>
    <s v="gra kooperacyjna, gra Piąta Babacia Dominika"/>
    <n v="918.17"/>
    <x v="8"/>
    <s v="P"/>
    <s v="upominki Mikołajkowe gr. III, płatność rodzica - zwrot na konto"/>
  </r>
  <r>
    <d v="2021-12-01T00:00:00"/>
    <s v="FV/0057/12/2021"/>
    <s v="xTrading"/>
    <s v="lampki choinkowe"/>
    <n v="145.4"/>
    <x v="7"/>
    <s v="P"/>
    <s v="lampki choinkowe dekroacje świateczne dla wszytskich grup, płatność przelewem"/>
  </r>
  <r>
    <d v="2021-12-02T00:00:00"/>
    <n v="261010"/>
    <s v="Jeronimo Martins"/>
    <s v="pisaki do dekorowania pierniczków"/>
    <n v="11.96"/>
    <x v="0"/>
    <s v="G"/>
    <s v="gr. IV, płatność nauczyciela - zwrot gotówki"/>
  </r>
  <r>
    <d v="2021-12-07T00:00:00"/>
    <s v="047461/0159"/>
    <s v="Bematex"/>
    <s v="produkty spożywcze (ryż, mąka, makaron, cytryna)"/>
    <n v="22.56"/>
    <x v="0"/>
    <s v="G"/>
    <s v="gr. I, płatność nauczyciela - zwrot gotówki"/>
  </r>
  <r>
    <d v="2021-12-13T00:00:00"/>
    <s v="W144181"/>
    <s v="Action Poland"/>
    <s v="pojeminiki, balony, spinacze"/>
    <n v="34.94"/>
    <x v="0"/>
    <s v="G"/>
    <s v="gr. III, płatność nauczyciela - zwrot gotówki"/>
  </r>
  <r>
    <d v="2021-12-13T00:00:00"/>
    <s v="080810/0101"/>
    <s v="TEDi Sieć Handlowa"/>
    <s v="akcesoria kuchenne"/>
    <n v="65"/>
    <x v="0"/>
    <s v="G"/>
    <s v="warsztaty kulinarne, gr. III, płatność nauczyciela - zwrot gotówki"/>
  </r>
  <r>
    <d v="2021-12-14T00:00:00"/>
    <n v="78316"/>
    <s v="Delikatesy Centrum"/>
    <s v="soda oczyszczona, przyprawy"/>
    <n v="7.76"/>
    <x v="0"/>
    <s v="G"/>
    <s v="gr. II, płatność nauczyciela - zwrot gotówki"/>
  </r>
  <r>
    <d v="2021-12-16T00:00:00"/>
    <n v="396343"/>
    <s v="Rossmann"/>
    <s v="Łańcuch"/>
    <n v="5.99"/>
    <x v="7"/>
    <s v="G"/>
    <m/>
  </r>
  <r>
    <d v="2021-12-16T00:00:00"/>
    <s v="221/2021"/>
    <s v="NG Natalia ciechanowska"/>
    <s v="naklejki motywacyjne"/>
    <n v="43.21"/>
    <x v="9"/>
    <s v="P"/>
    <s v="Nagrody na konkurs Bożonarodzeniowy, płatność przelewem"/>
  </r>
  <r>
    <d v="2021-12-16T00:00:00"/>
    <s v="FS 150/12/2021"/>
    <s v="F.H.U. A&amp;M Michał Sobaś"/>
    <s v="Jenga Zwierzęta"/>
    <n v="109.6"/>
    <x v="9"/>
    <s v="G"/>
    <s v="Nagrody na konkurs Bożonarodzeniowy, płatność nauczyciela - zwrot gotówki"/>
  </r>
  <r>
    <d v="2021-12-17T00:00:00"/>
    <n v="3279"/>
    <s v="Empik"/>
    <s v="książka"/>
    <n v="17.989999999999998"/>
    <x v="9"/>
    <s v="P"/>
    <s v="Nagrody na konkurs Bożonarodzeniowy, płatność rodzica - zwrot na konto"/>
  </r>
  <r>
    <d v="2021-12-17T00:00:00"/>
    <s v="106488/KFI/12/2021"/>
    <s v="KFI"/>
    <s v="gry edukacyjne"/>
    <n v="63.97"/>
    <x v="9"/>
    <s v="P"/>
    <s v="Nagrody na konkurs Bożonarodzeniowy, płatność przelewem"/>
  </r>
  <r>
    <d v="2021-12-17T00:00:00"/>
    <s v="2021/12/61/DECOR"/>
    <s v="Hair Design Karol Olejnik"/>
    <s v="bombki"/>
    <n v="80.33"/>
    <x v="9"/>
    <s v="P"/>
    <s v="Nagrody na konkurs Bożonarodzeniowy, płatność przelewem"/>
  </r>
  <r>
    <d v="2021-12-17T00:00:00"/>
    <s v="FV/2021/129/2/110"/>
    <s v="Dressler Dublin"/>
    <s v="książki"/>
    <n v="111.77"/>
    <x v="9"/>
    <s v="P"/>
    <s v="Nagrody na konkurs Bożonarodzeniowy, płatność rodzica - zwrot na konto"/>
  </r>
  <r>
    <d v="2021-12-18T00:00:00"/>
    <s v="W387577"/>
    <s v="Action Poland"/>
    <s v="ozdoby świateczne"/>
    <n v="16.77"/>
    <x v="7"/>
    <s v="G"/>
    <s v="gr. V, płatność nauczyciela - zwrot gotówki"/>
  </r>
  <r>
    <d v="2021-12-21T00:00:00"/>
    <s v="2875497/PAR/2021"/>
    <s v="Glosel"/>
    <s v="gry edukacyjne"/>
    <n v="84.98"/>
    <x v="9"/>
    <s v="P"/>
    <s v="Nagrody na konkurs Bożonarodzeniowy, płatność przelewem"/>
  </r>
  <r>
    <d v="2021-12-23T00:00:00"/>
    <n v="132705"/>
    <s v="Kakadu "/>
    <s v="pokarm dla rybek"/>
    <n v="29.99"/>
    <x v="10"/>
    <s v="G"/>
    <s v="płatność nauczyciela - zwrot gotówki"/>
  </r>
  <r>
    <d v="2022-01-05T00:00:00"/>
    <n v="867315"/>
    <s v="Biedronka"/>
    <s v="ksiązki"/>
    <n v="139.86000000000001"/>
    <x v="9"/>
    <s v="P"/>
    <s v="płatność rodzica gotówką - zwrot przelewem"/>
  </r>
  <r>
    <d v="2022-01-10T00:00:00"/>
    <s v="1778/00176/100122/02"/>
    <s v="Lidl"/>
    <s v="pieczątki, komplet spożywczy"/>
    <n v="68.959999999999994"/>
    <x v="0"/>
    <s v="G"/>
    <s v="gr. IV, płatność nauczyciela - zwrot gotówki"/>
  </r>
  <r>
    <d v="2022-01-12T00:00:00"/>
    <s v="401/2022"/>
    <s v="Ecoflores"/>
    <s v="baza mydlana"/>
    <n v="74.19"/>
    <x v="0"/>
    <s v="G"/>
    <m/>
  </r>
  <r>
    <d v="2022-01-13T00:00:00"/>
    <n v="16029"/>
    <s v="Fabrykareklam24"/>
    <s v="Baza podstawa do bryloka kółka łańcuszek 50 szt."/>
    <n v="40.5"/>
    <x v="2"/>
    <s v="G"/>
    <s v="gr. I, płatność nauczyciela - zwrot gotówki"/>
  </r>
  <r>
    <d v="2022-01-13T00:00:00"/>
    <s v="47486/KFI/01/2022"/>
    <s v="KFI"/>
    <s v="nagrody na konkurs"/>
    <n v="581.38"/>
    <x v="9"/>
    <s v="P"/>
    <s v="nagrody na konkurs.."/>
  </r>
  <r>
    <d v="2022-01-17T00:00:00"/>
    <s v="9/2022"/>
    <s v="Teatr Prima"/>
    <s v="Bal karnawałowy"/>
    <n v="920"/>
    <x v="11"/>
    <s v="P"/>
    <s v="płatność przelewem"/>
  </r>
  <r>
    <d v="2022-01-18T00:00:00"/>
    <d v="2022-09-01T00:00:00"/>
    <s v="Friko Show"/>
    <s v="Występ Iluzjonisty"/>
    <n v="1000"/>
    <x v="3"/>
    <s v="P"/>
    <s v="płatność przelewem"/>
  </r>
  <r>
    <d v="2022-01-19T00:00:00"/>
    <s v="106413/0131"/>
    <s v="TEDi Sieć Handlowa"/>
    <s v="masa do modelowania"/>
    <n v="15"/>
    <x v="2"/>
    <s v="G"/>
    <s v="gr. V i VI, płatność nauczyciela - zwrot gotówki"/>
  </r>
  <r>
    <d v="2022-01-19T00:00:00"/>
    <s v="W153124"/>
    <s v="Action Poland"/>
    <s v="modelina, pisak"/>
    <n v="36.92"/>
    <x v="2"/>
    <s v="G"/>
    <s v="gr. V, płatność nauczyciela - zwrot gotówki"/>
  </r>
  <r>
    <d v="2022-01-19T00:00:00"/>
    <s v="F/16/01/22"/>
    <s v="Atram"/>
    <s v="Karnety okolicznościowe"/>
    <n v="48.24"/>
    <x v="0"/>
    <s v="G"/>
    <s v="gr. II, płatność nauczyciela - zwrot gotówki"/>
  </r>
  <r>
    <d v="2022-01-20T00:00:00"/>
    <s v="W153957"/>
    <s v="Action Poland"/>
    <s v="brezent, baterie, werniks, folia"/>
    <n v="66.28"/>
    <x v="0"/>
    <s v="G"/>
    <s v="gr. V, płatność nauczyciela - zwrot gotówki"/>
  </r>
  <r>
    <d v="2022-01-24T00:00:00"/>
    <m/>
    <s v="Bella Musica"/>
    <s v="Audycja eudkacyjno-muzyczna Karnawał w płatkach śniegu"/>
    <n v="650"/>
    <x v="3"/>
    <s v="P"/>
    <s v="płatność przelewem"/>
  </r>
  <r>
    <d v="2022-01-25T00:00:00"/>
    <n v="223271"/>
    <s v="Biedronka"/>
    <s v="skrobia, aromat, ekstrakt"/>
    <n v="23.84"/>
    <x v="0"/>
    <s v="G"/>
    <s v="gr. III, płatność nauczyciela - zwrot gotówki"/>
  </r>
  <r>
    <d v="2022-01-25T00:00:00"/>
    <s v="195109/1107"/>
    <s v="Auchan"/>
    <s v="produkty spożywcze (chrupki, skrobia)"/>
    <n v="26.89"/>
    <x v="0"/>
    <s v="G"/>
    <s v="gr. VI, płatność nauczyciela - zwrot gotówki"/>
  </r>
  <r>
    <d v="2022-01-25T00:00:00"/>
    <s v="040816/0105"/>
    <s v="Lidl"/>
    <s v="pianka, olej, skrobia"/>
    <n v="33.14"/>
    <x v="2"/>
    <s v="G"/>
    <s v="gr. III, płatność nauczyciela - zwrot gotówki"/>
  </r>
  <r>
    <d v="2022-01-25T00:00:00"/>
    <s v="F 0015/2022"/>
    <s v="ULand"/>
    <s v="wydruk dyplomów"/>
    <n v="102"/>
    <x v="9"/>
    <s v="P"/>
    <s v="płatność rodzica gotówką - zwrot przelewem"/>
  </r>
  <r>
    <d v="2022-01-27T00:00:00"/>
    <s v="002213/01/2022"/>
    <s v="AQUAMO"/>
    <s v="woda"/>
    <n v="8.61"/>
    <x v="6"/>
    <s v="P"/>
    <s v="płatność przelewem"/>
  </r>
  <r>
    <d v="2022-01-27T00:00:00"/>
    <n v="277477"/>
    <s v="IKEA RETAIL"/>
    <s v="materiały do zajęć sensorycznych"/>
    <n v="42.93"/>
    <x v="0"/>
    <s v="G"/>
    <s v="gr. III, płatność nauczyciela - zwrot gotówki"/>
  </r>
  <r>
    <d v="2022-01-31T00:00:00"/>
    <n v="764687"/>
    <s v="Biedronka"/>
    <s v="skrobia"/>
    <n v="25.08"/>
    <x v="2"/>
    <s v="P"/>
    <s v="gr. V, płatność nauczyciela gotówką - zwrot przelewem"/>
  </r>
  <r>
    <d v="2022-01-31T00:00:00"/>
    <s v="100717/0333"/>
    <s v="Auchan"/>
    <s v="ryż, galaretka, aromat, wiórki"/>
    <n v="28.13"/>
    <x v="2"/>
    <s v="P"/>
    <s v="gr. V, płatność nauczyciela gotówką - zwrot przelewem"/>
  </r>
  <r>
    <d v="2022-01-31T00:00:00"/>
    <n v="26824"/>
    <s v="Petsco"/>
    <s v="pokarm dla rybek"/>
    <n v="50.5"/>
    <x v="10"/>
    <s v="G"/>
    <s v="gr. V, płatność nauczyciela - zwrot gotówki"/>
  </r>
  <r>
    <d v="2022-02-02T00:00:00"/>
    <s v="1698/00146/020222/88"/>
    <s v="Lidl"/>
    <s v="baterie"/>
    <n v="19.98"/>
    <x v="0"/>
    <s v="G"/>
    <s v="gr. I, płatność nauczyciela - zwrot gotówki"/>
  </r>
  <r>
    <d v="2022-02-05T00:00:00"/>
    <s v="W042769"/>
    <s v="Action Poland"/>
    <s v="glina, naklejki"/>
    <n v="13.43"/>
    <x v="0"/>
    <s v="G"/>
    <s v="gr. I, płatność nauczyciela - zwrot gotówki"/>
  </r>
  <r>
    <d v="2022-02-07T00:00:00"/>
    <s v="F/0002/AU/06/22"/>
    <s v="Stalko"/>
    <s v="autobus na wycieczkę"/>
    <n v="540"/>
    <x v="5"/>
    <s v="P"/>
    <s v="gr. VI, płatność przelewem"/>
  </r>
  <r>
    <d v="2022-02-14T00:00:00"/>
    <s v="W180811"/>
    <s v="Action Poland"/>
    <s v="folia, naklejki, koraliki"/>
    <n v="35.270000000000003"/>
    <x v="2"/>
    <s v="P"/>
    <s v="gr. V, płatność nauczyciela gotówką - zwrot przelewem"/>
  </r>
  <r>
    <d v="2022-02-14T00:00:00"/>
    <s v="123598/0154"/>
    <s v="TEDi Sieć Handlowa"/>
    <s v="materiały do majsterkowania"/>
    <n v="40"/>
    <x v="0"/>
    <s v="P"/>
    <s v="gr. V, płatność nauczyciela gotówką - zwrot przelewem"/>
  </r>
  <r>
    <d v="2022-02-16T00:00:00"/>
    <s v="42/02/2022/FVS"/>
    <s v="UWRC"/>
    <s v="Akademia Młodego Lakarza - warsztaty"/>
    <n v="1200"/>
    <x v="3"/>
    <s v="P"/>
    <s v="płatność przelewem"/>
  </r>
  <r>
    <d v="2022-02-19T00:00:00"/>
    <n v="163009"/>
    <s v="Pepco"/>
    <s v="słomki"/>
    <n v="10"/>
    <x v="0"/>
    <s v="G"/>
    <s v="płatność nauczyciela - zwrot gotówki"/>
  </r>
  <r>
    <d v="2022-02-19T00:00:00"/>
    <s v="W187834"/>
    <s v="Action Poland"/>
    <s v="balony, tasma klejąca"/>
    <n v="33.21"/>
    <x v="2"/>
    <s v="G"/>
    <s v="płatność nauczyciela - zwrot gotówki"/>
  </r>
  <r>
    <d v="2022-02-21T00:00:00"/>
    <s v="29/02/2022"/>
    <s v="Bella Musica"/>
    <s v="Audycja eudkacyjno-muzyczna Zima w Tatrach"/>
    <n v="650"/>
    <x v="3"/>
    <s v="P"/>
    <s v="płatność przelewem"/>
  </r>
  <r>
    <d v="2022-02-24T00:00:00"/>
    <s v="002121/02/2022"/>
    <s v="AQUAMO"/>
    <s v="woda"/>
    <n v="8.61"/>
    <x v="6"/>
    <s v="P"/>
    <s v="płatność przelewem"/>
  </r>
  <r>
    <d v="2022-02-24T00:00:00"/>
    <d v="2022-05-01T00:00:00"/>
    <s v="Agencja Teatralna VENA"/>
    <s v="Przedstawienie Malutka czarownica"/>
    <n v="450"/>
    <x v="3"/>
    <s v="P"/>
    <s v="płatność przelewem"/>
  </r>
  <r>
    <d v="2022-02-28T00:00:00"/>
    <n v="84046"/>
    <s v="Stokrotka"/>
    <s v="mąka ziemniaczan"/>
    <n v="31.92"/>
    <x v="0"/>
    <s v="G"/>
    <s v="płatność nauczyciela - zwrot gotówki"/>
  </r>
  <r>
    <d v="2022-03-01T00:00:00"/>
    <s v="132753/0167"/>
    <s v="TEDi Sieć Handlowa"/>
    <s v="materiały do majsterkowania"/>
    <n v="5"/>
    <x v="0"/>
    <s v="P"/>
    <s v="płatność nauczyciela gotówką- zwrot przelewem"/>
  </r>
  <r>
    <d v="2022-03-01T00:00:00"/>
    <s v="W197248"/>
    <s v="Action Poland"/>
    <s v="marker, dekoracje, folia, glina"/>
    <n v="40.520000000000003"/>
    <x v="0"/>
    <s v="P"/>
    <s v="gr. V, płatność nauczyciela gotówką - zwrot przelewem"/>
  </r>
  <r>
    <d v="2022-03-03T00:00:00"/>
    <s v="Ec/7/3/2022"/>
    <s v="Salander"/>
    <s v="uzupełnianie markerów"/>
    <n v="23"/>
    <x v="2"/>
    <s v="P"/>
    <s v="gr. V, płatność nauczyciela gotówką - zwrot przelewem"/>
  </r>
  <r>
    <d v="2022-03-04T00:00:00"/>
    <s v="214910/1141"/>
    <s v="Auchan"/>
    <s v="produkty spożywcze (przyprawy, galaretka, jogurty)"/>
    <n v="60.78"/>
    <x v="2"/>
    <s v="P"/>
    <s v="gr. V, płatność nauczyciela gotówką - zwrot przelewem"/>
  </r>
  <r>
    <d v="2022-03-07T00:00:00"/>
    <s v="FVD2022/016444"/>
    <s v="Ofix Lewandowski"/>
    <s v="papier xero"/>
    <n v="112"/>
    <x v="2"/>
    <s v="P"/>
    <s v="gr. III, płatność rodzica - zwrot przelewem"/>
  </r>
  <r>
    <d v="2022-03-08T00:00:00"/>
    <s v="0340/0949"/>
    <s v="Leroy Merlin"/>
    <s v="kamienie otoczaki"/>
    <n v="88.98"/>
    <x v="0"/>
    <s v="G"/>
    <s v="wszystkie grupy, płatność nauczyciela - zwrot gotówki"/>
  </r>
  <r>
    <d v="2022-03-09T00:00:00"/>
    <s v="1778/00055/090322/85"/>
    <s v="Lidl"/>
    <s v="farby"/>
    <n v="51.16"/>
    <x v="2"/>
    <s v="G"/>
    <s v="wszystkie grupy, płatność nauczyciela - zwrot gotówki"/>
  </r>
  <r>
    <d v="2022-03-09T00:00:00"/>
    <s v="11/03/WEWP/2022"/>
    <s v="Fundacja CultureLab"/>
    <s v="wartsztaty edukacyjne TUP TUP TUP"/>
    <n v="250"/>
    <x v="3"/>
    <s v="P"/>
    <s v="płatność przelewem"/>
  </r>
  <r>
    <d v="2022-03-18T00:00:00"/>
    <s v="148927/1119"/>
    <s v="Auchan"/>
    <s v="produkty spożywcze (skrobia, mąka, sól, galaretka etc.)"/>
    <n v="44.7"/>
    <x v="0"/>
    <s v="P"/>
    <s v="płatność nauczyciela gotówką- zwrot przelewem"/>
  </r>
  <r>
    <d v="2022-03-18T00:00:00"/>
    <s v="W1/0302"/>
    <s v="Action Poland"/>
    <s v="naklejki, włoczka, kosz, klej etc."/>
    <n v="55.84"/>
    <x v="2"/>
    <s v="G"/>
    <s v="gr. III, płatność nauczyciela - zwrot gotówki"/>
  </r>
  <r>
    <d v="2022-03-19T00:00:00"/>
    <s v="W170666"/>
    <s v="Action Poland"/>
    <s v="dekoracje, folia, zdrapka, taśma"/>
    <n v="53.2"/>
    <x v="2"/>
    <s v="P"/>
    <s v="płatność nauczyciela gotówką- zwrot przelewem"/>
  </r>
  <r>
    <d v="2022-03-19T00:00:00"/>
    <s v="22/SD/592"/>
    <s v="GoDan"/>
    <s v="balony"/>
    <n v="79.8"/>
    <x v="0"/>
    <s v="P"/>
    <s v="płatność nauczyciela gotówką- zwrot przelewem"/>
  </r>
  <r>
    <d v="2022-03-21T00:00:00"/>
    <s v="60/03/2022"/>
    <s v="Animalia"/>
    <s v="pokaz chrząszczy"/>
    <n v="1800"/>
    <x v="3"/>
    <s v="P"/>
    <s v="płatność przelewem"/>
  </r>
  <r>
    <d v="2022-03-24T00:00:00"/>
    <s v="002202/03/2022"/>
    <s v="AQUAMO"/>
    <s v="woda"/>
    <n v="8.61"/>
    <x v="6"/>
    <s v="P"/>
    <s v="płatność przelewem"/>
  </r>
  <r>
    <d v="2022-03-26T00:00:00"/>
    <s v="F/002612/22"/>
    <s v="PPH TEX-2"/>
    <s v="nasiona"/>
    <n v="39.36"/>
    <x v="0"/>
    <s v="G"/>
    <s v="gr. IV, płatność nauczyciela - zwrot gotówki"/>
  </r>
  <r>
    <d v="2022-03-28T00:00:00"/>
    <s v="W165343"/>
    <s v="Viadex"/>
    <s v="krepina, naklejki, kredki"/>
    <n v="29.8"/>
    <x v="2"/>
    <s v="G"/>
    <s v="gr. III, płatność nauczyciela - zwrot gotówki"/>
  </r>
  <r>
    <d v="2022-03-28T00:00:00"/>
    <d v="2022-03-01T00:00:00"/>
    <s v="Natalia Ilach"/>
    <s v="warsztaty flamenco"/>
    <n v="750"/>
    <x v="3"/>
    <s v="P"/>
    <s v="płatność przelewem"/>
  </r>
  <r>
    <d v="2022-03-31T00:00:00"/>
    <s v="W165728"/>
    <s v="Viadex"/>
    <s v="krepina, kredki"/>
    <n v="22"/>
    <x v="2"/>
    <s v="G"/>
    <s v="gr. III, płatność nauczyciela - zwrot gotówki"/>
  </r>
  <r>
    <d v="2022-03-31T00:00:00"/>
    <d v="2022-03-02T00:00:00"/>
    <s v="Stanta"/>
    <s v="warsztaty tańca irlandzkiego"/>
    <n v="400"/>
    <x v="3"/>
    <s v="P"/>
    <s v="płatność przelewem"/>
  </r>
  <r>
    <d v="2022-04-09T00:00:00"/>
    <s v="3680/2022"/>
    <s v="Gold- Pol Jastrzębscy"/>
    <s v="oczka"/>
    <n v="27.49"/>
    <x v="0"/>
    <s v="P"/>
    <s v="gr. V, płatność nauczyciela gotówką - zwrot przelewem"/>
  </r>
  <r>
    <d v="2022-04-09T00:00:00"/>
    <s v="W177260"/>
    <s v="Action Poland"/>
    <s v="patyczki, blok, folia, płatki kosm."/>
    <s v="30,82"/>
    <x v="0"/>
    <s v="P"/>
    <s v="gr. V, płatność nauczyciela gotówką - zwrot przelewem"/>
  </r>
  <r>
    <d v="2022-04-13T00:00:00"/>
    <s v="FU/167/5/97909/27497425"/>
    <s v="Carrefour Polska"/>
    <s v="produkty spożywcze do wykonania mazurków"/>
    <n v="80.239999999999995"/>
    <x v="0"/>
    <s v="P"/>
    <s v="gr. I i V, płatność nauczyciela zwrot przelewem"/>
  </r>
  <r>
    <d v="2022-04-14T00:00:00"/>
    <s v="1867/00318/140422/907"/>
    <s v="Lidl"/>
    <s v="produkty spożywcze do wykonania mazurków"/>
    <n v="20.74"/>
    <x v="0"/>
    <s v="P"/>
    <s v="gr. I i V, płatność nauczyciela zwrot przelewem"/>
  </r>
  <r>
    <d v="2022-04-20T00:00:00"/>
    <s v="02/04/2022"/>
    <s v="Milartes"/>
    <s v="warsztaty mydlarskie"/>
    <n v="1100"/>
    <x v="3"/>
    <s v="P"/>
    <s v="płatność przelewem"/>
  </r>
  <r>
    <d v="2022-04-21T00:00:00"/>
    <s v="001937/04/2022"/>
    <s v="AQUAMO"/>
    <s v="woda"/>
    <n v="8.61"/>
    <x v="6"/>
    <s v="P"/>
    <s v="płatność przelewem"/>
  </r>
  <r>
    <d v="2022-04-23T00:00:00"/>
    <s v="2445"/>
    <s v="Cetus"/>
    <s v="nasiona"/>
    <n v="12"/>
    <x v="0"/>
    <s v="G"/>
    <s v="gr. IV, płatność nauczyciela - zwrot gotówki"/>
  </r>
  <r>
    <d v="2022-04-25T00:00:00"/>
    <s v="38/04/2022"/>
    <s v="Bella Musica"/>
    <s v="Audycja eudkacyjno-muzyczna Łowicznką jestem"/>
    <n v="650"/>
    <x v="3"/>
    <s v="P"/>
    <s v="płatność przelewem"/>
  </r>
  <r>
    <d v="2022-04-28T00:00:00"/>
    <s v="280589"/>
    <s v="Tiger"/>
    <s v="dekoracje, girlandy"/>
    <n v="22"/>
    <x v="7"/>
    <s v="G"/>
    <s v="gr. VI, płatność nauczyciela - zwrot gotówki"/>
  </r>
  <r>
    <d v="2022-04-28T00:00:00"/>
    <s v="103580/0890"/>
    <s v="Empik"/>
    <s v="maski"/>
    <n v="38.97"/>
    <x v="7"/>
    <s v="G"/>
    <s v="gr. VI, płatność nauczyciela - zwrot gotówki"/>
  </r>
  <r>
    <d v="2022-05-10T00:00:00"/>
    <s v="115/05/2022"/>
    <s v="Animalia"/>
    <s v="pokaz motyli"/>
    <n v="1800"/>
    <x v="3"/>
    <s v="P"/>
    <s v="płatność przelewem"/>
  </r>
  <r>
    <d v="2022-05-11T00:00:00"/>
    <s v="273196"/>
    <s v="Biedronka"/>
    <s v="ryż"/>
    <n v="3.99"/>
    <x v="2"/>
    <s v="P"/>
    <s v="gr. V, płatność nauczyciela gotówką - zwrot przelewem"/>
  </r>
  <r>
    <d v="2022-05-11T00:00:00"/>
    <s v="175648/0228"/>
    <s v="TEDi Sieć Handlowa"/>
    <s v="materiały plastyczne"/>
    <n v="10"/>
    <x v="2"/>
    <s v="P"/>
    <s v="gr. V, płatność nauczyciela gotówką - zwrot przelewem"/>
  </r>
  <r>
    <d v="2022-05-11T00:00:00"/>
    <s v="W278309"/>
    <s v="Action Poland"/>
    <s v="rozpylacz, linka, blok"/>
    <n v="14.66"/>
    <x v="2"/>
    <s v="P"/>
    <s v="gr. V, płatność nauczyciela gotówką - zwrot przelewem"/>
  </r>
  <r>
    <d v="2022-05-11T00:00:00"/>
    <s v="83/05/2022"/>
    <s v="BAS Pawełczak"/>
    <s v="balony"/>
    <n v="31"/>
    <x v="7"/>
    <s v="P"/>
    <s v="gr. V, płatność nauczyciela gotówką - zwrot przelewem"/>
  </r>
  <r>
    <d v="2022-05-12T00:00:00"/>
    <s v="F/001421/22"/>
    <s v="A&amp;S Zygadło"/>
    <s v="butelka"/>
    <n v="68.33"/>
    <x v="0"/>
    <s v="G"/>
    <s v="gr. IV, płatność nauczyciela - zwrot gotówki"/>
  </r>
  <r>
    <d v="2022-05-13T00:00:00"/>
    <n v="9593"/>
    <s v="Lidl"/>
    <s v="układanka"/>
    <n v="25"/>
    <x v="0"/>
    <s v="G"/>
    <s v="gr. I, płatność nauczyciela - zwrot gotówki"/>
  </r>
  <r>
    <d v="2022-05-13T00:00:00"/>
    <s v="23/05/2022"/>
    <s v="Tandem"/>
    <s v="autobus na wycieczkę"/>
    <n v="756"/>
    <x v="5"/>
    <s v="P"/>
    <s v="gr. IV i V, płatność przelewem"/>
  </r>
  <r>
    <d v="2022-05-16T00:00:00"/>
    <s v="405368692"/>
    <s v="Mega książki"/>
    <s v="ksiązka - Mapy"/>
    <n v="500"/>
    <x v="8"/>
    <s v="P"/>
    <s v="gr. VI, płatność przelewem"/>
  </r>
  <r>
    <d v="2022-05-16T00:00:00"/>
    <s v="405368699"/>
    <s v="Mega książki"/>
    <s v="ksiązka - Mapy"/>
    <n v="857.98"/>
    <x v="8"/>
    <s v="P"/>
    <s v="gr. VI, płatność przelewem"/>
  </r>
  <r>
    <d v="2022-05-18T00:00:00"/>
    <s v="1339/00433/180522/82"/>
    <s v="Lidl"/>
    <s v="ryż"/>
    <n v="7.98"/>
    <x v="2"/>
    <s v="P"/>
    <s v="gr. V, płatność nauczyciela gotówką - zwrot przelewem"/>
  </r>
  <r>
    <d v="2022-05-18T00:00:00"/>
    <s v="FV22-1033091"/>
    <s v="Allegro.pl"/>
    <s v="ksiązki na zakończenie roku"/>
    <n v="58.49"/>
    <x v="8"/>
    <s v="P"/>
    <s v="gr. VI, płatność przelewem"/>
  </r>
  <r>
    <d v="2022-05-18T00:00:00"/>
    <s v="4041/5/2022/P"/>
    <s v="Biurfan"/>
    <s v="papier xero"/>
    <n v="374.7"/>
    <x v="2"/>
    <s v="P"/>
    <s v="płatność przelewem"/>
  </r>
  <r>
    <d v="2022-05-20T00:00:00"/>
    <s v="28/2022"/>
    <s v="Ogrodnictwo Dorota Poświata"/>
    <s v="rosliny ozdobne"/>
    <n v="360"/>
    <x v="12"/>
    <s v="G"/>
    <s v="płatność nauczyciela - zwrot gotówki"/>
  </r>
  <r>
    <d v="2022-05-23T00:00:00"/>
    <s v="52683"/>
    <s v="Rossman"/>
    <s v="wykałaczki"/>
    <n v="12.98"/>
    <x v="0"/>
    <s v="G"/>
    <s v="gr. VI, płatność nauczyciela - zwrot gotówki"/>
  </r>
  <r>
    <d v="2022-05-23T00:00:00"/>
    <s v="059/06/2022"/>
    <s v="Iryna Illina Złotówka"/>
    <s v="brelok, wstążka"/>
    <n v="30"/>
    <x v="0"/>
    <s v="G"/>
    <s v="gr. III, płatność nauczyciela - zwrot gotówki"/>
  </r>
  <r>
    <d v="2022-05-23T00:00:00"/>
    <s v="34/05/2022"/>
    <s v="Bella Musica"/>
    <s v="Audycja eudkacyjno-muzyczna Leśny festiwal"/>
    <n v="650"/>
    <x v="3"/>
    <s v="P"/>
    <s v="płatność przelewem"/>
  </r>
  <r>
    <d v="2022-05-24T00:00:00"/>
    <s v="2022/05/FAD/M1/017809"/>
    <s v="Dressler Dublin"/>
    <s v="ksiązki na zakończenie roku"/>
    <n v="82.74"/>
    <x v="8"/>
    <s v="P"/>
    <s v="gr. IV, płatność przelewem"/>
  </r>
  <r>
    <d v="2022-05-25T00:00:00"/>
    <s v="FB/22/05/02245"/>
    <s v="Bonito.pl"/>
    <s v="ksiązki na zakończenie roku"/>
    <n v="632.48"/>
    <x v="8"/>
    <s v="P"/>
    <s v="gr. V, płatność przelewem"/>
  </r>
  <r>
    <d v="2022-05-26T00:00:00"/>
    <s v="89/05/2022"/>
    <s v="Tandem"/>
    <s v="autobus na wycieczkę"/>
    <n v="756"/>
    <x v="5"/>
    <s v="P"/>
    <s v="gr. VI, płatność przelewem"/>
  </r>
  <r>
    <d v="2022-05-27T00:00:00"/>
    <s v="1120/5/2022/IN"/>
    <s v="Internetowa sprzedaż odzieży Danuta Schuetzmann"/>
    <s v="koszulki"/>
    <n v="568"/>
    <x v="7"/>
    <s v="P"/>
    <s v="płatność przelewem"/>
  </r>
  <r>
    <d v="2022-05-28T00:00:00"/>
    <s v="348030"/>
    <s v="Biedronka"/>
    <s v="ryż"/>
    <n v="3.99"/>
    <x v="2"/>
    <s v="P"/>
    <s v="gr. V, płatność nauczyciela gotówką - zwrot przelewem"/>
  </r>
  <r>
    <d v="2022-05-30T00:00:00"/>
    <s v="002431/05/2022"/>
    <s v="AQUAMO"/>
    <s v="woda"/>
    <n v="8.61"/>
    <x v="6"/>
    <s v="P"/>
    <s v="płatność przelewem"/>
  </r>
  <r>
    <d v="2022-05-30T00:00:00"/>
    <s v="24536"/>
    <s v="Tiger"/>
    <s v="wstążka, sznurek, minutnik"/>
    <n v="75"/>
    <x v="0"/>
    <s v="G"/>
    <s v="gr. III, płatność nauczyciela - zwrot gotówki"/>
  </r>
  <r>
    <d v="2022-05-30T00:00:00"/>
    <s v="F/000319/S/22"/>
    <s v="GIMAR"/>
    <s v="balony na Dzień dziecka"/>
    <n v="76.989999999999995"/>
    <x v="11"/>
    <s v="P"/>
    <s v="płatność przelewem"/>
  </r>
  <r>
    <d v="2022-05-30T00:00:00"/>
    <s v="FV/108/05/2022"/>
    <s v="Rafał Kubisiak PErsocom"/>
    <s v="flamastry"/>
    <n v="99.5"/>
    <x v="2"/>
    <s v="P"/>
    <s v="gr. III, płatność rodzica - zwrot przelewem"/>
  </r>
  <r>
    <d v="2022-05-31T00:00:00"/>
    <s v="408779"/>
    <s v="Żabka"/>
    <s v="skrobia"/>
    <n v="19"/>
    <x v="0"/>
    <s v="G"/>
    <s v="gr. III, płatność nauczyciela - zwrot gotówki"/>
  </r>
  <r>
    <d v="2022-05-31T00:00:00"/>
    <s v="124969/0747"/>
    <s v="Empik"/>
    <s v="naklejki za rowerowy maj"/>
    <n v="22.88"/>
    <x v="0"/>
    <s v="G"/>
    <s v="gr. VI, płatność nauczyciela - zwrot gotówki"/>
  </r>
  <r>
    <d v="2022-05-31T00:00:00"/>
    <s v="FA/29/05/2022"/>
    <s v="Moliera2"/>
    <s v="upominki na zakóńczenie roku"/>
    <n v="191.25"/>
    <x v="8"/>
    <s v="P"/>
    <s v="gr. IV, płatność przelewem"/>
  </r>
  <r>
    <d v="2022-06-02T00:00:00"/>
    <s v="218930"/>
    <s v="Pepco"/>
    <s v="zegar"/>
    <n v="25"/>
    <x v="0"/>
    <s v="G"/>
    <s v="gr. IV, płatność nauczyciela - zwrot gotówki"/>
  </r>
  <r>
    <d v="2022-06-02T00:00:00"/>
    <s v="KF/B/020622/1"/>
    <s v="Państwowe Muzeum Etnograficzne"/>
    <s v="lekcja muzealna"/>
    <n v="435"/>
    <x v="5"/>
    <s v="P"/>
    <s v="gr. VI, płatność przelewem"/>
  </r>
  <r>
    <d v="2022-06-06T00:00:00"/>
    <s v="F000220062200994511U"/>
    <s v="Poczta Polska"/>
    <s v="koperta"/>
    <n v="11.71"/>
    <x v="0"/>
    <s v="G"/>
    <s v="gr. III, płatność nauczyciela - zwrot gotówki"/>
  </r>
  <r>
    <d v="2022-06-06T00:00:00"/>
    <s v="2022/06/024"/>
    <s v="New Season"/>
    <s v="dyplomy"/>
    <n v="90"/>
    <x v="8"/>
    <s v="P"/>
    <s v="płatność przelewem"/>
  </r>
  <r>
    <d v="2022-06-06T00:00:00"/>
    <s v="FS/13795/100/2022"/>
    <s v="Hurtowania Otpim"/>
    <s v="wkłady"/>
    <n v="107.4"/>
    <x v="0"/>
    <s v="G"/>
    <s v="gr. I, płatność nauczyciela - zwrot gotówki"/>
  </r>
  <r>
    <d v="2022-06-17T00:00:00"/>
    <s v="W042624"/>
    <s v="Huang Sheng"/>
    <s v="roślinki do akwarium"/>
    <n v="13"/>
    <x v="10"/>
    <s v="G"/>
    <s v="płatność nauczyciela - zwrot gotówki"/>
  </r>
  <r>
    <d v="2022-06-17T00:00:00"/>
    <s v="Z06/06/2022"/>
    <s v="Krainabebnow.pl"/>
    <s v="warsztaty bębniarskie"/>
    <n v="1800"/>
    <x v="3"/>
    <s v="P"/>
    <s v="płatność przelewem"/>
  </r>
  <r>
    <d v="2022-06-20T00:00:00"/>
    <s v="35/06/2022"/>
    <s v="Bella Musica"/>
    <s v="Audycja eudkacyjno-muzyczna Morskie opowieści"/>
    <n v="650"/>
    <x v="3"/>
    <s v="P"/>
    <s v="płatność przelewem"/>
  </r>
  <r>
    <d v="2022-06-28T00:00:00"/>
    <s v="FV 9/06/2022"/>
    <s v="Edemed"/>
    <s v="Warsztaty plenerowe - wycieczka dla całego przedszkola"/>
    <n v="9150"/>
    <x v="5"/>
    <s v="P"/>
    <s v="płatność przelewem"/>
  </r>
  <r>
    <d v="2022-06-29T00:00:00"/>
    <s v="6902/2022"/>
    <s v="Gold- Pol Jastrzębscy"/>
    <s v="taśma"/>
    <n v="206.15"/>
    <x v="11"/>
    <s v="G"/>
    <s v="płatność nauczyciela - zwrot gotówki"/>
  </r>
  <r>
    <d v="2022-06-30T00:00:00"/>
    <s v="002764/06/2022"/>
    <s v="AQUAMO"/>
    <s v="woda"/>
    <n v="8.61"/>
    <x v="6"/>
    <s v="P"/>
    <s v="płatność przelewem"/>
  </r>
  <r>
    <d v="2022-06-30T00:00:00"/>
    <s v="F/0023/AU/06/22"/>
    <s v="Stalko"/>
    <s v="autobus na wycieczkę"/>
    <n v="3240"/>
    <x v="5"/>
    <s v="P"/>
    <s v="płatność przelewem"/>
  </r>
  <r>
    <d v="2022-07-03T00:00:00"/>
    <s v="PO/27/07/2022"/>
    <s v="Printmedia24"/>
    <s v="druk"/>
    <n v="65"/>
    <x v="0"/>
    <s v="G"/>
    <s v="gr. III, płatność nauczyciela - zwrot gotówki"/>
  </r>
  <r>
    <d v="2022-07-07T00:00:00"/>
    <s v="F/000382/S/22"/>
    <s v="GIMAR"/>
    <s v="klej, pióro"/>
    <n v="40.42"/>
    <x v="0"/>
    <s v="G"/>
    <s v="gr. III, płatność nauczyciela - zwrot gotówki"/>
  </r>
  <r>
    <d v="2022-07-13T00:00:00"/>
    <s v="38/06/2022"/>
    <s v="Yummy Factory"/>
    <s v="udostęnienie zasobów Printoteka"/>
    <n v="123"/>
    <x v="0"/>
    <s v="G"/>
    <s v="gr. I, płatność nauczyciela - zwrot gotówki"/>
  </r>
  <r>
    <d v="2022-12-20T00:00:00"/>
    <s v="001749/12/2021"/>
    <s v="AQUAMO"/>
    <s v="abonament za wodę"/>
    <n v="8.61"/>
    <x v="6"/>
    <s v="P"/>
    <s v="płatność przelewem"/>
  </r>
  <r>
    <m/>
    <m/>
    <m/>
    <m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E6A9B2-1F31-4452-AD03-6BCB2E58254A}" name="Tabela przestawna1" cacheId="8002" applyNumberFormats="0" applyBorderFormats="0" applyFontFormats="0" applyPatternFormats="0" applyAlignmentFormats="0" applyWidthHeightFormats="1" dataCaption="Wartości" updatedVersion="8" minRefreshableVersion="3" useAutoFormatting="1" itemPrintTitles="1" createdVersion="7" indent="0" compact="0" compactData="0" multipleFieldFilters="0">
  <location ref="A3:B17" firstHeaderRow="1" firstDataRow="1" firstDataCol="1"/>
  <pivotFields count="8"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Row" compact="0" outline="0" showAll="0" sortType="ascending">
      <items count="16">
        <item x="10"/>
        <item x="11"/>
        <item x="4"/>
        <item x="2"/>
        <item x="9"/>
        <item x="12"/>
        <item x="0"/>
        <item x="8"/>
        <item x="7"/>
        <item m="1" x="13"/>
        <item x="3"/>
        <item x="6"/>
        <item m="1" x="14"/>
        <item x="5"/>
        <item x="1"/>
        <item t="default"/>
      </items>
    </pivotField>
    <pivotField compact="0" outline="0" showAll="0"/>
    <pivotField compact="0" outline="0"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3"/>
    </i>
    <i>
      <x v="14"/>
    </i>
    <i t="grand">
      <x/>
    </i>
  </rowItems>
  <colItems count="1">
    <i/>
  </colItems>
  <dataFields count="1">
    <dataField name="Suma z Kwota brutto" fld="4" baseField="0" baseItem="0" numFmtId="164"/>
  </dataFields>
  <formats count="2">
    <format dxfId="0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3" dT="2022-05-03T18:56:49.52" personId="{1AF363A7-F0F1-43C9-A63F-519D75147BA1}" id="{414B33FE-7F67-4662-8970-EA54D5E0BE2D}">
    <text>rozliczono z gotówką za I-III.2022</text>
  </threadedComment>
  <threadedComment ref="E46" dT="2022-05-03T18:35:04.48" personId="{1AF363A7-F0F1-43C9-A63F-519D75147BA1}" id="{3830AAF7-FAEC-4F52-809D-4936768F0A7F}">
    <text>Rozliczone z gotówka w okresie I-III.2022</text>
  </threadedComment>
  <threadedComment ref="E60" dT="2022-05-03T18:59:43.30" personId="{1AF363A7-F0F1-43C9-A63F-519D75147BA1}" id="{F16BBAE1-A356-4251-A9F0-1FFA02AD2C80}">
    <text>rozliczono z gotówką za I-III.2022</text>
  </threadedComment>
  <threadedComment ref="C89" dT="2021-12-30T18:37:17.13" personId="{1AF363A7-F0F1-43C9-A63F-519D75147BA1}" id="{A8A8DC7E-1750-442C-996E-2EEEBD822D4D}">
    <text>Nazwa i numer dokumentu niewidoczne</text>
  </threadedComment>
  <threadedComment ref="E94" dT="2022-05-03T18:33:24.95" personId="{1AF363A7-F0F1-43C9-A63F-519D75147BA1}" id="{2DF195ED-ABDA-45C7-9AC5-008568AEAD6D}">
    <text>Rozliczone z gotówka w okresie I-III.2022</text>
  </threadedComment>
  <threadedComment ref="A131" dT="2022-07-17T18:14:34.68" personId="{1AF363A7-F0F1-43C9-A63F-519D75147BA1}" id="{81A92958-547E-4136-A06F-F69AE677905B}">
    <text xml:space="preserve">czy na pewno gotówka?
</text>
  </threadedComment>
  <threadedComment ref="A138" dT="2022-07-17T18:15:56.30" personId="{1AF363A7-F0F1-43C9-A63F-519D75147BA1}" id="{4C8C63D0-E32D-4748-B6D1-45E9BCF8AF21}">
    <text>czy na pewno gotówką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51" dT="2022-04-09T10:01:55.35" personId="{1AF363A7-F0F1-43C9-A63F-519D75147BA1}" id="{17AEDB37-44C8-41D6-90D4-ABBE5414579D}">
    <text>Podwójne zapłacona kwota 918 ,17zł 
została zwrócona w kolejnym miesiącu (w związku z tym stan konta powinien być większy o tę kwotę)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5AB2-DC4C-4FC0-A02A-D31B3B815935}">
  <sheetPr>
    <pageSetUpPr fitToPage="1"/>
  </sheetPr>
  <dimension ref="A1:J63"/>
  <sheetViews>
    <sheetView topLeftCell="A32" workbookViewId="0">
      <selection activeCell="B62" sqref="B62"/>
    </sheetView>
  </sheetViews>
  <sheetFormatPr defaultRowHeight="15"/>
  <cols>
    <col min="1" max="1" width="6" style="45" customWidth="1"/>
    <col min="2" max="2" width="78.5703125" style="4" customWidth="1"/>
    <col min="3" max="3" width="30.42578125" style="36" customWidth="1"/>
    <col min="4" max="4" width="11.42578125" style="46" customWidth="1"/>
    <col min="5" max="5" width="22.7109375" style="93" customWidth="1"/>
    <col min="6" max="6" width="9.5703125" style="109" customWidth="1"/>
    <col min="7" max="7" width="17.28515625" style="4" customWidth="1"/>
    <col min="8" max="8" width="9.140625" style="4"/>
    <col min="9" max="9" width="11" style="147" bestFit="1" customWidth="1"/>
    <col min="10" max="10" width="10" style="4" customWidth="1"/>
    <col min="11" max="16384" width="9.140625" style="4"/>
  </cols>
  <sheetData>
    <row r="1" spans="1:9">
      <c r="A1" s="2"/>
      <c r="B1" s="2"/>
      <c r="C1" s="55"/>
      <c r="D1" s="56"/>
      <c r="E1" s="92"/>
      <c r="F1" s="108" t="s">
        <v>0</v>
      </c>
      <c r="G1" s="3">
        <v>44756</v>
      </c>
    </row>
    <row r="2" spans="1:9" ht="15.75" customHeight="1">
      <c r="A2" s="57" t="s">
        <v>1</v>
      </c>
      <c r="B2" s="57"/>
      <c r="C2" s="4"/>
      <c r="I2" s="148"/>
    </row>
    <row r="3" spans="1:9" ht="26.25" customHeight="1">
      <c r="A3" s="59" t="s">
        <v>2</v>
      </c>
      <c r="B3" s="59"/>
      <c r="C3" s="4"/>
      <c r="I3" s="148"/>
    </row>
    <row r="4" spans="1:9" ht="15.75" customHeight="1">
      <c r="A4" s="2"/>
      <c r="B4" s="57"/>
      <c r="C4" s="57"/>
      <c r="D4" s="58"/>
      <c r="E4" s="94"/>
      <c r="F4" s="110"/>
      <c r="G4" s="2"/>
      <c r="I4" s="148"/>
    </row>
    <row r="5" spans="1:9" ht="15.75" customHeight="1">
      <c r="A5" s="161" t="s">
        <v>3</v>
      </c>
      <c r="B5" s="161"/>
      <c r="C5" s="161"/>
      <c r="D5" s="161"/>
      <c r="E5" s="161"/>
      <c r="F5" s="161"/>
      <c r="G5" s="161"/>
      <c r="I5" s="148"/>
    </row>
    <row r="6" spans="1:9" ht="15" customHeight="1">
      <c r="A6" s="5" t="s">
        <v>4</v>
      </c>
      <c r="B6" s="5" t="s">
        <v>5</v>
      </c>
      <c r="C6" s="5" t="s">
        <v>6</v>
      </c>
      <c r="D6" s="47"/>
      <c r="E6" s="95" t="s">
        <v>7</v>
      </c>
      <c r="F6" s="111"/>
      <c r="G6" s="7" t="s">
        <v>8</v>
      </c>
      <c r="I6" s="148"/>
    </row>
    <row r="7" spans="1:9" ht="28.5">
      <c r="A7" s="27" t="s">
        <v>9</v>
      </c>
      <c r="B7" s="9" t="s">
        <v>10</v>
      </c>
      <c r="C7" s="11">
        <v>25621.24</v>
      </c>
      <c r="D7" s="48"/>
      <c r="E7" s="96">
        <v>25621.24</v>
      </c>
      <c r="F7" s="112"/>
      <c r="G7" s="12"/>
      <c r="I7" s="148"/>
    </row>
    <row r="8" spans="1:9" ht="28.5">
      <c r="A8" s="44" t="s">
        <v>11</v>
      </c>
      <c r="B8" s="13" t="s">
        <v>12</v>
      </c>
      <c r="C8" s="14">
        <v>50000</v>
      </c>
      <c r="D8" s="49"/>
      <c r="E8" s="97">
        <v>53133</v>
      </c>
      <c r="F8" s="113"/>
      <c r="G8" s="15">
        <f>E8/C8</f>
        <v>1.0626599999999999</v>
      </c>
      <c r="I8" s="148"/>
    </row>
    <row r="9" spans="1:9" ht="15" customHeight="1">
      <c r="A9" s="27"/>
      <c r="B9" s="16" t="s">
        <v>13</v>
      </c>
      <c r="C9" s="10">
        <f>SUM(C7:C8)</f>
        <v>75621.240000000005</v>
      </c>
      <c r="D9" s="48"/>
      <c r="E9" s="96">
        <f>SUM(E7:E8)</f>
        <v>78754.240000000005</v>
      </c>
      <c r="F9" s="112"/>
      <c r="G9" s="17"/>
      <c r="I9" s="148"/>
    </row>
    <row r="10" spans="1:9" ht="15" customHeight="1">
      <c r="A10" s="27"/>
      <c r="B10" s="16"/>
      <c r="C10" s="10"/>
      <c r="D10" s="48"/>
      <c r="E10" s="96"/>
      <c r="F10" s="112"/>
      <c r="G10" s="17"/>
      <c r="I10" s="148"/>
    </row>
    <row r="11" spans="1:9" ht="15" customHeight="1">
      <c r="A11" s="27"/>
      <c r="B11" s="16"/>
      <c r="C11" s="10"/>
      <c r="D11" s="48"/>
      <c r="E11" s="96"/>
      <c r="F11" s="112"/>
      <c r="G11" s="17"/>
      <c r="I11" s="148"/>
    </row>
    <row r="12" spans="1:9" ht="15" customHeight="1">
      <c r="A12" s="161" t="s">
        <v>14</v>
      </c>
      <c r="B12" s="161"/>
      <c r="C12" s="161"/>
      <c r="D12" s="161"/>
      <c r="E12" s="161"/>
      <c r="F12" s="161"/>
      <c r="G12" s="161"/>
      <c r="I12" s="148"/>
    </row>
    <row r="13" spans="1:9" ht="15" customHeight="1">
      <c r="A13" s="5" t="s">
        <v>4</v>
      </c>
      <c r="B13" s="5" t="s">
        <v>15</v>
      </c>
      <c r="C13" s="5" t="s">
        <v>6</v>
      </c>
      <c r="D13" s="47"/>
      <c r="E13" s="95" t="s">
        <v>7</v>
      </c>
      <c r="F13" s="111"/>
      <c r="G13" s="7" t="s">
        <v>8</v>
      </c>
      <c r="I13" s="148"/>
    </row>
    <row r="14" spans="1:9" ht="15" customHeight="1">
      <c r="A14" s="44" t="s">
        <v>9</v>
      </c>
      <c r="B14" s="13" t="s">
        <v>16</v>
      </c>
      <c r="C14" s="14">
        <v>10000</v>
      </c>
      <c r="D14" s="49"/>
      <c r="E14" s="97"/>
      <c r="F14" s="113"/>
      <c r="G14" s="15"/>
      <c r="H14" s="18"/>
      <c r="I14" s="148"/>
    </row>
    <row r="15" spans="1:9" ht="15" customHeight="1">
      <c r="A15" s="27"/>
      <c r="B15" s="16" t="s">
        <v>13</v>
      </c>
      <c r="C15" s="10">
        <f>SUM(C13:C14)</f>
        <v>10000</v>
      </c>
      <c r="D15" s="48"/>
      <c r="E15" s="96"/>
      <c r="F15" s="112"/>
      <c r="G15" s="17"/>
      <c r="H15" s="18"/>
      <c r="I15" s="148"/>
    </row>
    <row r="16" spans="1:9" ht="15" customHeight="1">
      <c r="A16" s="27"/>
      <c r="B16" s="9"/>
      <c r="C16" s="9"/>
      <c r="D16" s="9"/>
      <c r="E16" s="98"/>
      <c r="F16" s="114"/>
      <c r="G16" s="9"/>
      <c r="H16" s="18"/>
      <c r="I16" s="148"/>
    </row>
    <row r="17" spans="1:10" ht="15" customHeight="1">
      <c r="A17" s="27"/>
      <c r="B17" s="9"/>
      <c r="C17" s="9"/>
      <c r="D17" s="9"/>
      <c r="E17" s="98"/>
      <c r="F17" s="114"/>
      <c r="G17" s="9"/>
      <c r="H17" s="18"/>
      <c r="I17" s="148"/>
    </row>
    <row r="18" spans="1:10" ht="15.75" customHeight="1">
      <c r="A18" s="161" t="s">
        <v>17</v>
      </c>
      <c r="B18" s="161"/>
      <c r="C18" s="161"/>
      <c r="D18" s="161"/>
      <c r="E18" s="161"/>
      <c r="F18" s="161"/>
      <c r="G18" s="161"/>
      <c r="H18" s="18"/>
      <c r="I18" s="148"/>
    </row>
    <row r="19" spans="1:10" ht="15" customHeight="1">
      <c r="A19" s="5" t="s">
        <v>4</v>
      </c>
      <c r="B19" s="5" t="s">
        <v>5</v>
      </c>
      <c r="C19" s="5" t="s">
        <v>6</v>
      </c>
      <c r="D19" s="47"/>
      <c r="E19" s="95" t="s">
        <v>18</v>
      </c>
      <c r="F19" s="111"/>
      <c r="G19" s="7" t="s">
        <v>8</v>
      </c>
      <c r="I19" s="148"/>
    </row>
    <row r="20" spans="1:10" ht="15" customHeight="1">
      <c r="A20" s="27" t="s">
        <v>9</v>
      </c>
      <c r="B20" s="9" t="s">
        <v>19</v>
      </c>
      <c r="C20" s="16">
        <v>0</v>
      </c>
      <c r="D20" s="48"/>
      <c r="E20" s="99">
        <v>0</v>
      </c>
      <c r="F20" s="115"/>
      <c r="G20" s="19"/>
      <c r="I20" s="148"/>
    </row>
    <row r="21" spans="1:10" ht="15" customHeight="1">
      <c r="A21" s="25" t="s">
        <v>11</v>
      </c>
      <c r="B21" s="20" t="s">
        <v>20</v>
      </c>
      <c r="C21" s="21">
        <f>18*700</f>
        <v>12600</v>
      </c>
      <c r="D21" s="50"/>
      <c r="E21" s="100">
        <f>Podsumowanie!B13</f>
        <v>21750</v>
      </c>
      <c r="F21" s="116"/>
      <c r="G21" s="22">
        <f>E21/C21</f>
        <v>1.7261904761904763</v>
      </c>
      <c r="I21" s="148"/>
      <c r="J21" s="93"/>
    </row>
    <row r="22" spans="1:10" ht="15" customHeight="1">
      <c r="A22" s="27" t="s">
        <v>21</v>
      </c>
      <c r="B22" s="9" t="s">
        <v>22</v>
      </c>
      <c r="C22" s="23">
        <v>19900</v>
      </c>
      <c r="D22" s="48"/>
      <c r="E22" s="99">
        <f>Podsumowanie!B15</f>
        <v>22904.989999999998</v>
      </c>
      <c r="F22" s="115"/>
      <c r="G22" s="22">
        <f t="shared" ref="G22:G48" si="0">E22/C22</f>
        <v>1.1510045226130652</v>
      </c>
      <c r="I22" s="148"/>
      <c r="J22" s="93"/>
    </row>
    <row r="23" spans="1:10" ht="15" customHeight="1">
      <c r="A23" s="27"/>
      <c r="B23" s="9" t="s">
        <v>23</v>
      </c>
      <c r="C23" s="23"/>
      <c r="D23" s="51">
        <v>4500</v>
      </c>
      <c r="E23" s="99"/>
      <c r="F23" s="117">
        <v>8028</v>
      </c>
      <c r="G23" s="22"/>
      <c r="I23" s="148"/>
    </row>
    <row r="24" spans="1:10" ht="15" customHeight="1">
      <c r="A24" s="27"/>
      <c r="B24" s="9" t="s">
        <v>24</v>
      </c>
      <c r="C24" s="23"/>
      <c r="D24" s="51">
        <v>10000</v>
      </c>
      <c r="E24" s="99"/>
      <c r="F24" s="117">
        <v>12390</v>
      </c>
      <c r="G24" s="22"/>
      <c r="I24" s="148"/>
    </row>
    <row r="25" spans="1:10" ht="15" customHeight="1">
      <c r="A25" s="27"/>
      <c r="B25" s="9" t="s">
        <v>25</v>
      </c>
      <c r="C25" s="23"/>
      <c r="D25" s="51">
        <v>3000</v>
      </c>
      <c r="E25" s="99"/>
      <c r="F25" s="117">
        <v>2052</v>
      </c>
      <c r="G25" s="22"/>
      <c r="I25" s="148"/>
      <c r="J25" s="149"/>
    </row>
    <row r="26" spans="1:10" ht="15" customHeight="1">
      <c r="A26" s="27"/>
      <c r="B26" s="9" t="s">
        <v>26</v>
      </c>
      <c r="C26" s="4"/>
      <c r="D26" s="51">
        <f>12*25*8</f>
        <v>2400</v>
      </c>
      <c r="E26" s="99"/>
      <c r="F26" s="117">
        <v>435</v>
      </c>
      <c r="G26" s="22"/>
      <c r="I26" s="148"/>
      <c r="J26" s="149"/>
    </row>
    <row r="27" spans="1:10" ht="15" customHeight="1">
      <c r="A27" s="25" t="s">
        <v>27</v>
      </c>
      <c r="B27" s="24" t="s">
        <v>28</v>
      </c>
      <c r="C27" s="21">
        <v>2900</v>
      </c>
      <c r="D27" s="50"/>
      <c r="E27" s="100">
        <f>Podsumowanie!B5</f>
        <v>1203.1400000000001</v>
      </c>
      <c r="F27" s="116"/>
      <c r="G27" s="22">
        <f t="shared" si="0"/>
        <v>0.41487586206896554</v>
      </c>
      <c r="I27" s="148"/>
    </row>
    <row r="28" spans="1:10" ht="15" customHeight="1">
      <c r="A28" s="25"/>
      <c r="B28" s="20" t="s">
        <v>29</v>
      </c>
      <c r="C28" s="21"/>
      <c r="D28" s="43">
        <v>1200</v>
      </c>
      <c r="E28" s="101"/>
      <c r="F28" s="116">
        <v>0</v>
      </c>
      <c r="G28" s="22"/>
      <c r="I28" s="148"/>
    </row>
    <row r="29" spans="1:10" ht="15" customHeight="1">
      <c r="A29" s="25"/>
      <c r="B29" s="20" t="s">
        <v>30</v>
      </c>
      <c r="C29" s="21"/>
      <c r="D29" s="43">
        <v>1200</v>
      </c>
      <c r="E29" s="101"/>
      <c r="F29" s="116">
        <v>920</v>
      </c>
      <c r="G29" s="22"/>
      <c r="I29" s="148"/>
    </row>
    <row r="30" spans="1:10" ht="15" customHeight="1">
      <c r="A30" s="25"/>
      <c r="B30" s="20" t="s">
        <v>31</v>
      </c>
      <c r="C30" s="21"/>
      <c r="D30" s="43">
        <v>0</v>
      </c>
      <c r="E30" s="101"/>
      <c r="F30" s="116"/>
      <c r="G30" s="22"/>
      <c r="I30" s="148"/>
    </row>
    <row r="31" spans="1:10" ht="15" customHeight="1">
      <c r="A31" s="25"/>
      <c r="B31" s="20" t="s">
        <v>32</v>
      </c>
      <c r="C31" s="21"/>
      <c r="D31" s="43">
        <v>500</v>
      </c>
      <c r="E31" s="101"/>
      <c r="F31" s="116"/>
      <c r="G31" s="22"/>
      <c r="I31" s="148"/>
    </row>
    <row r="32" spans="1:10" ht="15.75">
      <c r="A32" s="27" t="s">
        <v>33</v>
      </c>
      <c r="B32" s="9" t="s">
        <v>34</v>
      </c>
      <c r="C32" s="23">
        <v>1500</v>
      </c>
      <c r="D32" s="48"/>
      <c r="E32" s="99">
        <f>Podsumowanie!B12</f>
        <v>1078.23</v>
      </c>
      <c r="F32" s="115"/>
      <c r="G32" s="22">
        <f t="shared" si="0"/>
        <v>0.71882000000000001</v>
      </c>
      <c r="I32" s="148"/>
    </row>
    <row r="33" spans="1:9" ht="15.75">
      <c r="A33" s="25">
        <v>6</v>
      </c>
      <c r="B33" s="20" t="s">
        <v>35</v>
      </c>
      <c r="C33" s="26">
        <v>600</v>
      </c>
      <c r="D33" s="50"/>
      <c r="E33" s="100">
        <f>Podsumowanie!B14</f>
        <v>86.1</v>
      </c>
      <c r="F33" s="116"/>
      <c r="G33" s="22">
        <f t="shared" si="0"/>
        <v>0.14349999999999999</v>
      </c>
      <c r="I33" s="148"/>
    </row>
    <row r="34" spans="1:9" ht="15.75">
      <c r="A34" s="27" t="s">
        <v>36</v>
      </c>
      <c r="B34" s="28" t="s">
        <v>37</v>
      </c>
      <c r="C34" s="39">
        <v>9375</v>
      </c>
      <c r="D34" s="52"/>
      <c r="E34" s="102">
        <v>8552</v>
      </c>
      <c r="F34" s="118"/>
      <c r="G34" s="22">
        <f t="shared" si="0"/>
        <v>0.91221333333333332</v>
      </c>
      <c r="I34" s="148"/>
    </row>
    <row r="35" spans="1:9" ht="15.75">
      <c r="A35" s="27"/>
      <c r="B35" s="28" t="s">
        <v>38</v>
      </c>
      <c r="C35" s="39"/>
      <c r="D35" s="40">
        <f>40*150</f>
        <v>6000</v>
      </c>
      <c r="E35" s="102"/>
      <c r="F35" s="117">
        <f>960+918.17+410.75+881+813.6+813.6+424.75+59.8+41.98</f>
        <v>5323.65</v>
      </c>
      <c r="G35" s="22"/>
      <c r="I35" s="148"/>
    </row>
    <row r="36" spans="1:9" ht="15" customHeight="1">
      <c r="A36" s="27"/>
      <c r="B36" s="28" t="s">
        <v>39</v>
      </c>
      <c r="C36" s="39"/>
      <c r="D36" s="40">
        <f>35*25</f>
        <v>875</v>
      </c>
      <c r="E36" s="102"/>
      <c r="F36" s="117">
        <v>815.76</v>
      </c>
      <c r="G36" s="22"/>
      <c r="I36" s="148"/>
    </row>
    <row r="37" spans="1:9" ht="15.75">
      <c r="A37" s="27"/>
      <c r="B37" s="28" t="s">
        <v>40</v>
      </c>
      <c r="C37" s="39"/>
      <c r="D37" s="40">
        <f>50*50</f>
        <v>2500</v>
      </c>
      <c r="E37" s="102"/>
      <c r="F37" s="117">
        <f>500+857.98+90+58.49+632.48+82.74+191.24</f>
        <v>2412.9299999999994</v>
      </c>
      <c r="G37" s="22"/>
      <c r="I37" s="148"/>
    </row>
    <row r="38" spans="1:9" ht="15.75">
      <c r="A38" s="25" t="s">
        <v>41</v>
      </c>
      <c r="B38" s="20" t="s">
        <v>42</v>
      </c>
      <c r="C38" s="41">
        <v>2500</v>
      </c>
      <c r="D38" s="50"/>
      <c r="E38" s="100">
        <f>Podsumowanie!B8</f>
        <v>1335.0900000000001</v>
      </c>
      <c r="F38" s="116"/>
      <c r="G38" s="22">
        <f t="shared" si="0"/>
        <v>0.53403600000000007</v>
      </c>
      <c r="I38" s="148"/>
    </row>
    <row r="39" spans="1:9" ht="15.75">
      <c r="A39" s="25"/>
      <c r="B39" s="20" t="s">
        <v>43</v>
      </c>
      <c r="C39" s="20"/>
      <c r="D39" s="42">
        <v>2000</v>
      </c>
      <c r="E39" s="100"/>
      <c r="F39" s="116">
        <v>652</v>
      </c>
      <c r="G39" s="22"/>
      <c r="I39" s="148"/>
    </row>
    <row r="40" spans="1:9" ht="15.75">
      <c r="A40" s="25"/>
      <c r="B40" s="20" t="s">
        <v>44</v>
      </c>
      <c r="C40" s="20"/>
      <c r="D40" s="42">
        <v>500</v>
      </c>
      <c r="E40" s="100"/>
      <c r="F40" s="116">
        <v>102</v>
      </c>
      <c r="G40" s="22"/>
      <c r="I40" s="148"/>
    </row>
    <row r="41" spans="1:9" ht="15.75">
      <c r="A41" s="27" t="s">
        <v>45</v>
      </c>
      <c r="B41" s="9" t="s">
        <v>46</v>
      </c>
      <c r="C41" s="23">
        <v>6000</v>
      </c>
      <c r="D41" s="48"/>
      <c r="E41" s="99">
        <f>Podsumowanie!B7</f>
        <v>1663.3200000000002</v>
      </c>
      <c r="F41" s="115"/>
      <c r="G41" s="22">
        <f t="shared" si="0"/>
        <v>0.27722000000000002</v>
      </c>
      <c r="I41" s="148"/>
    </row>
    <row r="42" spans="1:9" ht="15.75">
      <c r="A42" s="25" t="s">
        <v>47</v>
      </c>
      <c r="B42" s="20" t="s">
        <v>48</v>
      </c>
      <c r="C42" s="26">
        <v>0</v>
      </c>
      <c r="D42" s="50"/>
      <c r="E42" s="100">
        <v>0</v>
      </c>
      <c r="F42" s="116"/>
      <c r="G42" s="22"/>
      <c r="I42" s="148"/>
    </row>
    <row r="43" spans="1:9" ht="15.75">
      <c r="A43" s="27" t="s">
        <v>49</v>
      </c>
      <c r="B43" s="9" t="s">
        <v>50</v>
      </c>
      <c r="C43" s="23">
        <v>150</v>
      </c>
      <c r="D43" s="48"/>
      <c r="E43" s="99">
        <f>Podsumowanie!B10</f>
        <v>2948</v>
      </c>
      <c r="F43" s="115"/>
      <c r="G43" s="22">
        <f t="shared" si="0"/>
        <v>19.653333333333332</v>
      </c>
      <c r="I43" s="148"/>
    </row>
    <row r="44" spans="1:9" ht="15" customHeight="1">
      <c r="A44" s="25" t="s">
        <v>51</v>
      </c>
      <c r="B44" s="20" t="s">
        <v>52</v>
      </c>
      <c r="C44" s="26">
        <v>350</v>
      </c>
      <c r="D44" s="50"/>
      <c r="E44" s="100">
        <f>Podsumowanie!B4</f>
        <v>93.49</v>
      </c>
      <c r="F44" s="116"/>
      <c r="G44" s="22">
        <f t="shared" si="0"/>
        <v>0.26711428571428569</v>
      </c>
      <c r="I44" s="148"/>
    </row>
    <row r="45" spans="1:9" ht="15.75">
      <c r="A45" s="27" t="s">
        <v>53</v>
      </c>
      <c r="B45" s="9" t="s">
        <v>54</v>
      </c>
      <c r="C45" s="23">
        <v>600</v>
      </c>
      <c r="D45" s="48"/>
      <c r="E45" s="99">
        <v>363.2</v>
      </c>
      <c r="F45" s="115"/>
      <c r="G45" s="22">
        <f t="shared" si="0"/>
        <v>0.60533333333333328</v>
      </c>
      <c r="I45" s="148"/>
    </row>
    <row r="46" spans="1:9" ht="15.75">
      <c r="A46" s="25" t="s">
        <v>55</v>
      </c>
      <c r="B46" s="20" t="s">
        <v>56</v>
      </c>
      <c r="C46" s="26">
        <f>1000</f>
        <v>1000</v>
      </c>
      <c r="D46" s="50"/>
      <c r="E46" s="100">
        <f>Podsumowanie!B9</f>
        <v>360</v>
      </c>
      <c r="F46" s="116"/>
      <c r="G46" s="22">
        <f t="shared" si="0"/>
        <v>0.36</v>
      </c>
      <c r="I46" s="148"/>
    </row>
    <row r="47" spans="1:9" ht="15.75">
      <c r="A47" s="29" t="s">
        <v>57</v>
      </c>
      <c r="B47" s="30" t="s">
        <v>58</v>
      </c>
      <c r="C47" s="31">
        <v>0</v>
      </c>
      <c r="D47" s="53"/>
      <c r="E47" s="103">
        <f>Podsumowanie!B6</f>
        <v>123.6</v>
      </c>
      <c r="F47" s="119"/>
      <c r="G47" s="22"/>
      <c r="I47" s="148"/>
    </row>
    <row r="48" spans="1:9" ht="15" customHeight="1">
      <c r="A48" s="27"/>
      <c r="B48" s="16" t="s">
        <v>13</v>
      </c>
      <c r="C48" s="10">
        <f>SUM(C20:C47)</f>
        <v>57475</v>
      </c>
      <c r="D48" s="10"/>
      <c r="E48" s="104">
        <f t="shared" ref="E48" si="1">SUM(E20:E47)</f>
        <v>62461.159999999996</v>
      </c>
      <c r="F48" s="112"/>
      <c r="G48" s="22">
        <f t="shared" si="0"/>
        <v>1.0867535450195736</v>
      </c>
      <c r="I48" s="148"/>
    </row>
    <row r="49" spans="1:9" ht="15.75">
      <c r="A49" s="33"/>
      <c r="B49" s="34"/>
      <c r="C49" s="35"/>
      <c r="D49" s="54"/>
      <c r="E49" s="107"/>
      <c r="F49" s="120"/>
      <c r="I49" s="148"/>
    </row>
    <row r="50" spans="1:9" ht="15.75">
      <c r="A50" s="161" t="s">
        <v>59</v>
      </c>
      <c r="B50" s="161"/>
      <c r="C50" s="161"/>
      <c r="D50" s="161"/>
      <c r="E50" s="161"/>
      <c r="F50" s="161"/>
      <c r="G50" s="161"/>
      <c r="I50" s="148"/>
    </row>
    <row r="51" spans="1:9">
      <c r="A51" s="8"/>
      <c r="B51" s="60" t="s">
        <v>60</v>
      </c>
      <c r="C51" s="61">
        <f>C9</f>
        <v>75621.240000000005</v>
      </c>
      <c r="D51" s="6"/>
      <c r="E51" s="95">
        <f>E9</f>
        <v>78754.240000000005</v>
      </c>
      <c r="F51" s="111"/>
      <c r="G51" s="7"/>
      <c r="I51" s="148"/>
    </row>
    <row r="52" spans="1:9" ht="15.75">
      <c r="A52" s="8"/>
      <c r="C52" s="4"/>
      <c r="D52" s="4"/>
    </row>
    <row r="53" spans="1:9">
      <c r="A53" s="8"/>
      <c r="B53" s="60" t="s">
        <v>61</v>
      </c>
      <c r="C53" s="61">
        <f>C48</f>
        <v>57475</v>
      </c>
      <c r="D53" s="6"/>
      <c r="E53" s="95">
        <f>E48</f>
        <v>62461.159999999996</v>
      </c>
      <c r="F53" s="111"/>
      <c r="G53" s="7"/>
    </row>
    <row r="54" spans="1:9">
      <c r="A54" s="8"/>
      <c r="B54" s="8"/>
      <c r="C54" s="8"/>
      <c r="D54" s="8"/>
      <c r="E54" s="105"/>
      <c r="F54" s="121"/>
      <c r="G54" s="8"/>
    </row>
    <row r="55" spans="1:9" ht="15.75">
      <c r="A55" s="8"/>
      <c r="B55" s="62" t="s">
        <v>62</v>
      </c>
      <c r="C55" s="63">
        <f>C51-C53</f>
        <v>18146.240000000005</v>
      </c>
      <c r="D55" s="63"/>
      <c r="E55" s="95">
        <f t="shared" ref="E55" si="2">E51-E53</f>
        <v>16293.080000000009</v>
      </c>
      <c r="F55" s="122"/>
      <c r="G55" s="65"/>
    </row>
    <row r="56" spans="1:9">
      <c r="A56" s="8"/>
      <c r="B56" s="8"/>
      <c r="C56" s="10"/>
      <c r="D56" s="8"/>
      <c r="E56" s="96"/>
      <c r="F56" s="112"/>
      <c r="G56" s="12"/>
    </row>
    <row r="57" spans="1:9">
      <c r="A57" s="8"/>
      <c r="B57" s="60" t="s">
        <v>15</v>
      </c>
      <c r="C57" s="61">
        <v>10000</v>
      </c>
      <c r="D57" s="6"/>
      <c r="E57" s="95">
        <v>10000</v>
      </c>
      <c r="F57" s="111"/>
      <c r="G57" s="7"/>
    </row>
    <row r="58" spans="1:9">
      <c r="A58" s="8"/>
      <c r="B58" s="8"/>
      <c r="C58" s="8"/>
      <c r="D58" s="8"/>
      <c r="E58" s="105"/>
      <c r="F58" s="121"/>
      <c r="G58" s="8"/>
    </row>
    <row r="59" spans="1:9" ht="15.75">
      <c r="A59" s="8"/>
      <c r="B59" s="62" t="s">
        <v>63</v>
      </c>
      <c r="C59" s="63">
        <f>C55-C57</f>
        <v>8146.2400000000052</v>
      </c>
      <c r="D59" s="64"/>
      <c r="E59" s="106">
        <f>E55-E57</f>
        <v>6293.080000000009</v>
      </c>
      <c r="F59" s="122"/>
      <c r="G59" s="65"/>
    </row>
    <row r="60" spans="1:9">
      <c r="A60" s="8"/>
      <c r="B60" s="8"/>
      <c r="C60" s="8"/>
      <c r="D60" s="8"/>
      <c r="E60" s="105"/>
      <c r="F60" s="121"/>
      <c r="G60" s="8"/>
    </row>
    <row r="61" spans="1:9" ht="15.75"/>
    <row r="62" spans="1:9" ht="15.75"/>
    <row r="63" spans="1:9" ht="15.75"/>
  </sheetData>
  <mergeCells count="4">
    <mergeCell ref="A18:G18"/>
    <mergeCell ref="A12:G12"/>
    <mergeCell ref="A5:G5"/>
    <mergeCell ref="A50:G50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21FD-EB22-45CB-8D03-E4DAF26D5D17}">
  <dimension ref="A3:B18"/>
  <sheetViews>
    <sheetView workbookViewId="0">
      <selection activeCell="A20" sqref="A20:B23"/>
    </sheetView>
  </sheetViews>
  <sheetFormatPr defaultRowHeight="15"/>
  <cols>
    <col min="1" max="1" width="27.7109375" bestFit="1" customWidth="1"/>
    <col min="2" max="2" width="20.140625" style="72" bestFit="1" customWidth="1"/>
    <col min="3" max="3" width="20.28515625" bestFit="1" customWidth="1"/>
    <col min="4" max="4" width="20.140625" bestFit="1" customWidth="1"/>
    <col min="5" max="6" width="19.7109375" bestFit="1" customWidth="1"/>
    <col min="7" max="7" width="28.5703125" bestFit="1" customWidth="1"/>
    <col min="8" max="8" width="8" bestFit="1" customWidth="1"/>
    <col min="9" max="9" width="8.42578125" bestFit="1" customWidth="1"/>
    <col min="10" max="10" width="9.85546875" bestFit="1" customWidth="1"/>
    <col min="11" max="11" width="7.42578125" bestFit="1" customWidth="1"/>
    <col min="12" max="12" width="14.7109375" bestFit="1" customWidth="1"/>
  </cols>
  <sheetData>
    <row r="3" spans="1:2">
      <c r="A3" s="85" t="s">
        <v>64</v>
      </c>
      <c r="B3" s="72" t="s">
        <v>65</v>
      </c>
    </row>
    <row r="4" spans="1:2">
      <c r="A4" t="s">
        <v>52</v>
      </c>
      <c r="B4" s="72">
        <v>93.49</v>
      </c>
    </row>
    <row r="5" spans="1:2">
      <c r="A5" t="s">
        <v>28</v>
      </c>
      <c r="B5" s="72">
        <v>1203.1400000000001</v>
      </c>
    </row>
    <row r="6" spans="1:2">
      <c r="A6" t="s">
        <v>58</v>
      </c>
      <c r="B6" s="72">
        <v>123.6</v>
      </c>
    </row>
    <row r="7" spans="1:2">
      <c r="A7" t="s">
        <v>46</v>
      </c>
      <c r="B7" s="72">
        <v>1663.3200000000002</v>
      </c>
    </row>
    <row r="8" spans="1:2">
      <c r="A8" t="s">
        <v>42</v>
      </c>
      <c r="B8" s="72">
        <v>1335.0900000000001</v>
      </c>
    </row>
    <row r="9" spans="1:2">
      <c r="A9" t="s">
        <v>66</v>
      </c>
      <c r="B9" s="72">
        <v>360</v>
      </c>
    </row>
    <row r="10" spans="1:2">
      <c r="A10" t="s">
        <v>50</v>
      </c>
      <c r="B10" s="72">
        <v>2948</v>
      </c>
    </row>
    <row r="11" spans="1:2">
      <c r="A11" t="s">
        <v>67</v>
      </c>
      <c r="B11" s="72">
        <v>8552.3499999999985</v>
      </c>
    </row>
    <row r="12" spans="1:2">
      <c r="A12" t="s">
        <v>34</v>
      </c>
      <c r="B12" s="72">
        <v>1078.23</v>
      </c>
    </row>
    <row r="13" spans="1:2">
      <c r="A13" t="s">
        <v>20</v>
      </c>
      <c r="B13" s="72">
        <v>21750</v>
      </c>
    </row>
    <row r="14" spans="1:2">
      <c r="A14" t="s">
        <v>68</v>
      </c>
      <c r="B14" s="72">
        <v>86.1</v>
      </c>
    </row>
    <row r="15" spans="1:2">
      <c r="A15" t="s">
        <v>22</v>
      </c>
      <c r="B15" s="72">
        <v>22904.989999999998</v>
      </c>
    </row>
    <row r="16" spans="1:2">
      <c r="A16" t="s">
        <v>69</v>
      </c>
      <c r="B16" s="72">
        <v>6697</v>
      </c>
    </row>
    <row r="17" spans="1:2">
      <c r="A17" t="s">
        <v>70</v>
      </c>
      <c r="B17" s="72">
        <v>68795.31</v>
      </c>
    </row>
    <row r="18" spans="1:2">
      <c r="B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09DF5-3C08-49EF-902B-52F4779D4D67}">
  <dimension ref="A1:I191"/>
  <sheetViews>
    <sheetView workbookViewId="0">
      <selection activeCell="C9" sqref="C9"/>
    </sheetView>
  </sheetViews>
  <sheetFormatPr defaultRowHeight="15"/>
  <cols>
    <col min="1" max="1" width="13.85546875" customWidth="1"/>
    <col min="2" max="2" width="29.28515625" style="69" bestFit="1" customWidth="1"/>
    <col min="3" max="3" width="38.28515625" bestFit="1" customWidth="1"/>
    <col min="4" max="4" width="49.7109375" style="1" customWidth="1"/>
    <col min="5" max="5" width="12.7109375" style="151" bestFit="1" customWidth="1"/>
    <col min="6" max="6" width="28.5703125" customWidth="1"/>
    <col min="7" max="7" width="7" customWidth="1"/>
    <col min="8" max="8" width="67.42578125" style="88" customWidth="1"/>
  </cols>
  <sheetData>
    <row r="1" spans="1:8">
      <c r="A1" s="67" t="s">
        <v>71</v>
      </c>
      <c r="B1" s="68" t="s">
        <v>72</v>
      </c>
      <c r="C1" s="67" t="s">
        <v>73</v>
      </c>
      <c r="D1" s="70" t="s">
        <v>74</v>
      </c>
      <c r="E1" s="150" t="s">
        <v>75</v>
      </c>
      <c r="F1" s="67" t="s">
        <v>64</v>
      </c>
      <c r="G1" s="67" t="s">
        <v>76</v>
      </c>
      <c r="H1" s="87" t="s">
        <v>77</v>
      </c>
    </row>
    <row r="2" spans="1:8">
      <c r="A2" s="66">
        <v>44692</v>
      </c>
      <c r="B2" s="156" t="s">
        <v>78</v>
      </c>
      <c r="C2" t="s">
        <v>79</v>
      </c>
      <c r="D2" s="1" t="s">
        <v>80</v>
      </c>
      <c r="E2" s="151">
        <v>3.99</v>
      </c>
      <c r="F2" t="s">
        <v>46</v>
      </c>
      <c r="G2" t="s">
        <v>81</v>
      </c>
      <c r="H2" s="88" t="s">
        <v>82</v>
      </c>
    </row>
    <row r="3" spans="1:8">
      <c r="A3" s="66">
        <v>44709</v>
      </c>
      <c r="B3" s="156" t="s">
        <v>83</v>
      </c>
      <c r="C3" t="s">
        <v>79</v>
      </c>
      <c r="D3" s="1" t="s">
        <v>80</v>
      </c>
      <c r="E3" s="151">
        <v>3.99</v>
      </c>
      <c r="F3" t="s">
        <v>46</v>
      </c>
      <c r="G3" t="s">
        <v>81</v>
      </c>
      <c r="H3" s="88" t="s">
        <v>82</v>
      </c>
    </row>
    <row r="4" spans="1:8">
      <c r="A4" s="66">
        <v>44621</v>
      </c>
      <c r="B4" s="69" t="s">
        <v>84</v>
      </c>
      <c r="C4" t="s">
        <v>85</v>
      </c>
      <c r="D4" s="1" t="s">
        <v>86</v>
      </c>
      <c r="E4" s="151">
        <v>5</v>
      </c>
      <c r="F4" t="s">
        <v>50</v>
      </c>
      <c r="G4" t="s">
        <v>81</v>
      </c>
      <c r="H4" s="88" t="s">
        <v>87</v>
      </c>
    </row>
    <row r="5" spans="1:8">
      <c r="A5" s="66">
        <v>44510</v>
      </c>
      <c r="B5" s="69" t="s">
        <v>88</v>
      </c>
      <c r="C5" t="s">
        <v>89</v>
      </c>
      <c r="D5" s="1" t="s">
        <v>90</v>
      </c>
      <c r="E5" s="151">
        <v>5.99</v>
      </c>
      <c r="F5" t="s">
        <v>34</v>
      </c>
      <c r="G5" t="s">
        <v>91</v>
      </c>
      <c r="H5" s="88" t="s">
        <v>92</v>
      </c>
    </row>
    <row r="6" spans="1:8">
      <c r="A6" s="81">
        <v>44546</v>
      </c>
      <c r="B6" s="82">
        <v>396343</v>
      </c>
      <c r="C6" s="83" t="s">
        <v>93</v>
      </c>
      <c r="D6" s="84" t="s">
        <v>94</v>
      </c>
      <c r="E6" s="155">
        <v>5.99</v>
      </c>
      <c r="F6" s="83" t="s">
        <v>34</v>
      </c>
      <c r="G6" s="83" t="s">
        <v>91</v>
      </c>
      <c r="H6" s="91"/>
    </row>
    <row r="7" spans="1:8">
      <c r="A7" s="66">
        <v>44544</v>
      </c>
      <c r="B7" s="69">
        <v>78316</v>
      </c>
      <c r="C7" t="s">
        <v>95</v>
      </c>
      <c r="D7" s="1" t="s">
        <v>96</v>
      </c>
      <c r="E7" s="151">
        <v>7.76</v>
      </c>
      <c r="F7" t="s">
        <v>50</v>
      </c>
      <c r="G7" t="s">
        <v>91</v>
      </c>
      <c r="H7" s="88" t="s">
        <v>97</v>
      </c>
    </row>
    <row r="8" spans="1:8">
      <c r="A8" s="66">
        <v>44699</v>
      </c>
      <c r="B8" s="156" t="s">
        <v>98</v>
      </c>
      <c r="C8" t="s">
        <v>99</v>
      </c>
      <c r="D8" s="1" t="s">
        <v>80</v>
      </c>
      <c r="E8" s="151">
        <v>7.98</v>
      </c>
      <c r="F8" t="s">
        <v>46</v>
      </c>
      <c r="G8" t="s">
        <v>81</v>
      </c>
      <c r="H8" s="88" t="s">
        <v>82</v>
      </c>
    </row>
    <row r="9" spans="1:8">
      <c r="A9" s="66">
        <v>44469</v>
      </c>
      <c r="B9" s="69" t="s">
        <v>100</v>
      </c>
      <c r="C9" t="s">
        <v>101</v>
      </c>
      <c r="D9" s="1" t="s">
        <v>102</v>
      </c>
      <c r="E9" s="151">
        <v>8.61</v>
      </c>
      <c r="F9" t="s">
        <v>68</v>
      </c>
      <c r="G9" t="s">
        <v>81</v>
      </c>
      <c r="H9" s="88" t="s">
        <v>103</v>
      </c>
    </row>
    <row r="10" spans="1:8">
      <c r="A10" s="66">
        <v>44494</v>
      </c>
      <c r="B10" s="69" t="s">
        <v>104</v>
      </c>
      <c r="C10" t="s">
        <v>101</v>
      </c>
      <c r="D10" s="1" t="s">
        <v>102</v>
      </c>
      <c r="E10" s="151">
        <v>8.61</v>
      </c>
      <c r="F10" t="s">
        <v>68</v>
      </c>
      <c r="G10" t="s">
        <v>81</v>
      </c>
      <c r="H10" s="88" t="s">
        <v>103</v>
      </c>
    </row>
    <row r="11" spans="1:8">
      <c r="A11" s="66">
        <v>44523</v>
      </c>
      <c r="B11" s="69" t="s">
        <v>105</v>
      </c>
      <c r="C11" t="s">
        <v>101</v>
      </c>
      <c r="D11" s="1" t="s">
        <v>102</v>
      </c>
      <c r="E11" s="151">
        <v>8.61</v>
      </c>
      <c r="F11" t="s">
        <v>68</v>
      </c>
      <c r="G11" t="s">
        <v>81</v>
      </c>
      <c r="H11" s="88" t="s">
        <v>103</v>
      </c>
    </row>
    <row r="12" spans="1:8">
      <c r="A12" s="66">
        <v>44588</v>
      </c>
      <c r="B12" s="69" t="s">
        <v>106</v>
      </c>
      <c r="C12" t="s">
        <v>101</v>
      </c>
      <c r="D12" s="1" t="s">
        <v>107</v>
      </c>
      <c r="E12" s="151">
        <v>8.61</v>
      </c>
      <c r="F12" t="s">
        <v>68</v>
      </c>
      <c r="G12" t="s">
        <v>81</v>
      </c>
      <c r="H12" s="88" t="s">
        <v>103</v>
      </c>
    </row>
    <row r="13" spans="1:8">
      <c r="A13" s="66">
        <v>44616</v>
      </c>
      <c r="B13" s="69" t="s">
        <v>108</v>
      </c>
      <c r="C13" t="s">
        <v>101</v>
      </c>
      <c r="D13" s="1" t="s">
        <v>107</v>
      </c>
      <c r="E13" s="151">
        <v>8.61</v>
      </c>
      <c r="F13" t="s">
        <v>68</v>
      </c>
      <c r="G13" t="s">
        <v>81</v>
      </c>
      <c r="H13" s="88" t="s">
        <v>103</v>
      </c>
    </row>
    <row r="14" spans="1:8">
      <c r="A14" s="66">
        <v>44644</v>
      </c>
      <c r="B14" s="69" t="s">
        <v>109</v>
      </c>
      <c r="C14" t="s">
        <v>101</v>
      </c>
      <c r="D14" s="1" t="s">
        <v>107</v>
      </c>
      <c r="E14" s="151">
        <v>8.61</v>
      </c>
      <c r="F14" t="s">
        <v>68</v>
      </c>
      <c r="G14" t="s">
        <v>81</v>
      </c>
      <c r="H14" s="88" t="s">
        <v>103</v>
      </c>
    </row>
    <row r="15" spans="1:8">
      <c r="A15" s="66">
        <v>44672</v>
      </c>
      <c r="B15" s="156" t="s">
        <v>110</v>
      </c>
      <c r="C15" t="s">
        <v>101</v>
      </c>
      <c r="D15" s="1" t="s">
        <v>107</v>
      </c>
      <c r="E15" s="151">
        <v>8.61</v>
      </c>
      <c r="F15" t="s">
        <v>68</v>
      </c>
      <c r="G15" t="s">
        <v>81</v>
      </c>
      <c r="H15" s="88" t="s">
        <v>103</v>
      </c>
    </row>
    <row r="16" spans="1:8">
      <c r="A16" s="66">
        <v>44711</v>
      </c>
      <c r="B16" s="156" t="s">
        <v>111</v>
      </c>
      <c r="C16" t="s">
        <v>101</v>
      </c>
      <c r="D16" s="1" t="s">
        <v>107</v>
      </c>
      <c r="E16" s="151">
        <v>8.61</v>
      </c>
      <c r="F16" t="s">
        <v>68</v>
      </c>
      <c r="G16" t="s">
        <v>81</v>
      </c>
      <c r="H16" s="88" t="s">
        <v>103</v>
      </c>
    </row>
    <row r="17" spans="1:8">
      <c r="A17" s="66">
        <v>44742</v>
      </c>
      <c r="B17" s="69" t="s">
        <v>112</v>
      </c>
      <c r="C17" t="s">
        <v>101</v>
      </c>
      <c r="D17" s="1" t="s">
        <v>107</v>
      </c>
      <c r="E17" s="151">
        <v>8.61</v>
      </c>
      <c r="F17" t="s">
        <v>68</v>
      </c>
      <c r="G17" t="s">
        <v>81</v>
      </c>
      <c r="H17" s="88" t="s">
        <v>103</v>
      </c>
    </row>
    <row r="18" spans="1:8">
      <c r="A18" s="66">
        <v>44915</v>
      </c>
      <c r="B18" s="69" t="s">
        <v>113</v>
      </c>
      <c r="C18" t="s">
        <v>101</v>
      </c>
      <c r="D18" s="1" t="s">
        <v>114</v>
      </c>
      <c r="E18" s="151">
        <v>8.61</v>
      </c>
      <c r="F18" t="s">
        <v>68</v>
      </c>
      <c r="G18" t="s">
        <v>81</v>
      </c>
      <c r="H18" s="88" t="s">
        <v>103</v>
      </c>
    </row>
    <row r="19" spans="1:8">
      <c r="A19" s="66">
        <v>44480</v>
      </c>
      <c r="B19" s="69" t="s">
        <v>115</v>
      </c>
      <c r="C19" t="s">
        <v>116</v>
      </c>
      <c r="D19" s="1" t="s">
        <v>117</v>
      </c>
      <c r="E19" s="151">
        <v>9.6</v>
      </c>
      <c r="F19" t="s">
        <v>58</v>
      </c>
      <c r="G19" t="s">
        <v>91</v>
      </c>
      <c r="H19" s="88" t="s">
        <v>118</v>
      </c>
    </row>
    <row r="20" spans="1:8">
      <c r="A20" s="66">
        <v>44611</v>
      </c>
      <c r="B20" s="69">
        <v>163009</v>
      </c>
      <c r="C20" t="s">
        <v>119</v>
      </c>
      <c r="D20" s="1" t="s">
        <v>120</v>
      </c>
      <c r="E20" s="151">
        <v>10</v>
      </c>
      <c r="F20" t="s">
        <v>50</v>
      </c>
      <c r="G20" t="s">
        <v>91</v>
      </c>
      <c r="H20" s="88" t="s">
        <v>121</v>
      </c>
    </row>
    <row r="21" spans="1:8">
      <c r="A21" s="66">
        <v>44692</v>
      </c>
      <c r="B21" s="156" t="s">
        <v>122</v>
      </c>
      <c r="C21" t="s">
        <v>85</v>
      </c>
      <c r="D21" s="1" t="s">
        <v>123</v>
      </c>
      <c r="E21" s="151">
        <v>10</v>
      </c>
      <c r="F21" t="s">
        <v>46</v>
      </c>
      <c r="G21" t="s">
        <v>81</v>
      </c>
      <c r="H21" s="88" t="s">
        <v>82</v>
      </c>
    </row>
    <row r="22" spans="1:8">
      <c r="A22" s="66">
        <v>44718</v>
      </c>
      <c r="B22" s="156" t="s">
        <v>124</v>
      </c>
      <c r="C22" t="s">
        <v>125</v>
      </c>
      <c r="D22" s="1" t="s">
        <v>126</v>
      </c>
      <c r="E22" s="151">
        <v>11.71</v>
      </c>
      <c r="F22" t="s">
        <v>50</v>
      </c>
      <c r="G22" t="s">
        <v>91</v>
      </c>
      <c r="H22" s="88" t="s">
        <v>127</v>
      </c>
    </row>
    <row r="23" spans="1:8">
      <c r="A23" s="66">
        <v>44532</v>
      </c>
      <c r="B23" s="69">
        <v>261010</v>
      </c>
      <c r="C23" t="s">
        <v>128</v>
      </c>
      <c r="D23" s="1" t="s">
        <v>129</v>
      </c>
      <c r="E23" s="151">
        <v>11.96</v>
      </c>
      <c r="F23" t="s">
        <v>50</v>
      </c>
      <c r="G23" t="s">
        <v>91</v>
      </c>
      <c r="H23" s="88" t="s">
        <v>130</v>
      </c>
    </row>
    <row r="24" spans="1:8">
      <c r="A24" s="66">
        <v>44674</v>
      </c>
      <c r="B24" s="156" t="s">
        <v>131</v>
      </c>
      <c r="C24" t="s">
        <v>132</v>
      </c>
      <c r="D24" s="1" t="s">
        <v>133</v>
      </c>
      <c r="E24" s="151">
        <v>12</v>
      </c>
      <c r="F24" t="s">
        <v>50</v>
      </c>
      <c r="G24" t="s">
        <v>91</v>
      </c>
      <c r="H24" s="88" t="s">
        <v>130</v>
      </c>
    </row>
    <row r="25" spans="1:8">
      <c r="A25" s="66">
        <v>44502</v>
      </c>
      <c r="B25" s="69">
        <v>865056</v>
      </c>
      <c r="C25" t="s">
        <v>134</v>
      </c>
      <c r="D25" s="1" t="s">
        <v>135</v>
      </c>
      <c r="E25" s="151">
        <v>12.34</v>
      </c>
      <c r="F25" t="s">
        <v>50</v>
      </c>
      <c r="G25" t="s">
        <v>91</v>
      </c>
      <c r="H25" s="88" t="s">
        <v>136</v>
      </c>
    </row>
    <row r="26" spans="1:8">
      <c r="A26" s="66">
        <v>44704</v>
      </c>
      <c r="B26" s="156" t="s">
        <v>137</v>
      </c>
      <c r="C26" t="s">
        <v>138</v>
      </c>
      <c r="D26" s="1" t="s">
        <v>139</v>
      </c>
      <c r="E26" s="151">
        <v>12.98</v>
      </c>
      <c r="F26" t="s">
        <v>50</v>
      </c>
      <c r="G26" t="s">
        <v>91</v>
      </c>
      <c r="H26" s="88" t="s">
        <v>140</v>
      </c>
    </row>
    <row r="27" spans="1:8">
      <c r="A27" s="66">
        <v>44729</v>
      </c>
      <c r="B27" s="69" t="s">
        <v>141</v>
      </c>
      <c r="C27" t="s">
        <v>142</v>
      </c>
      <c r="D27" s="1" t="s">
        <v>143</v>
      </c>
      <c r="E27" s="151">
        <v>13</v>
      </c>
      <c r="F27" t="s">
        <v>52</v>
      </c>
      <c r="G27" t="s">
        <v>91</v>
      </c>
      <c r="H27" s="88" t="s">
        <v>121</v>
      </c>
    </row>
    <row r="28" spans="1:8">
      <c r="A28" s="66">
        <v>44597</v>
      </c>
      <c r="B28" s="69" t="s">
        <v>144</v>
      </c>
      <c r="C28" t="s">
        <v>89</v>
      </c>
      <c r="D28" s="1" t="s">
        <v>145</v>
      </c>
      <c r="E28" s="151">
        <v>13.43</v>
      </c>
      <c r="F28" t="s">
        <v>50</v>
      </c>
      <c r="G28" t="s">
        <v>91</v>
      </c>
      <c r="H28" s="88" t="s">
        <v>146</v>
      </c>
    </row>
    <row r="29" spans="1:8">
      <c r="A29" s="66">
        <v>44692</v>
      </c>
      <c r="B29" s="156" t="s">
        <v>147</v>
      </c>
      <c r="C29" t="s">
        <v>89</v>
      </c>
      <c r="D29" s="1" t="s">
        <v>148</v>
      </c>
      <c r="E29" s="151">
        <v>14.66</v>
      </c>
      <c r="F29" t="s">
        <v>46</v>
      </c>
      <c r="G29" t="s">
        <v>81</v>
      </c>
      <c r="H29" s="88" t="s">
        <v>82</v>
      </c>
    </row>
    <row r="30" spans="1:8">
      <c r="A30" s="81">
        <v>44529</v>
      </c>
      <c r="B30" s="82">
        <v>8352</v>
      </c>
      <c r="C30" s="83" t="s">
        <v>149</v>
      </c>
      <c r="D30" s="84" t="s">
        <v>150</v>
      </c>
      <c r="E30" s="155">
        <v>14.97</v>
      </c>
      <c r="F30" s="83" t="s">
        <v>50</v>
      </c>
      <c r="G30" s="83" t="s">
        <v>91</v>
      </c>
      <c r="H30" s="91"/>
    </row>
    <row r="31" spans="1:8">
      <c r="A31" s="66">
        <v>44580</v>
      </c>
      <c r="B31" s="69" t="s">
        <v>151</v>
      </c>
      <c r="C31" t="s">
        <v>85</v>
      </c>
      <c r="D31" s="1" t="s">
        <v>152</v>
      </c>
      <c r="E31" s="151">
        <v>15</v>
      </c>
      <c r="F31" t="s">
        <v>46</v>
      </c>
      <c r="G31" t="s">
        <v>91</v>
      </c>
      <c r="H31" s="88" t="s">
        <v>153</v>
      </c>
    </row>
    <row r="32" spans="1:8">
      <c r="A32" s="66">
        <v>44475</v>
      </c>
      <c r="B32" s="69">
        <v>99070</v>
      </c>
      <c r="C32" t="s">
        <v>154</v>
      </c>
      <c r="D32" s="1" t="s">
        <v>155</v>
      </c>
      <c r="E32" s="151">
        <v>16.32</v>
      </c>
      <c r="F32" t="s">
        <v>46</v>
      </c>
      <c r="G32" t="s">
        <v>91</v>
      </c>
      <c r="H32" s="88" t="s">
        <v>156</v>
      </c>
    </row>
    <row r="33" spans="1:8">
      <c r="A33" s="66">
        <v>44548</v>
      </c>
      <c r="B33" s="69" t="s">
        <v>157</v>
      </c>
      <c r="C33" t="s">
        <v>89</v>
      </c>
      <c r="D33" s="1" t="s">
        <v>158</v>
      </c>
      <c r="E33" s="151">
        <v>16.77</v>
      </c>
      <c r="F33" t="s">
        <v>34</v>
      </c>
      <c r="G33" t="s">
        <v>91</v>
      </c>
      <c r="H33" s="88" t="s">
        <v>92</v>
      </c>
    </row>
    <row r="34" spans="1:8" s="79" customFormat="1">
      <c r="A34" s="66">
        <v>44547</v>
      </c>
      <c r="B34" s="69">
        <v>3279</v>
      </c>
      <c r="C34" t="s">
        <v>149</v>
      </c>
      <c r="D34" s="1" t="s">
        <v>159</v>
      </c>
      <c r="E34" s="151">
        <v>17.989999999999998</v>
      </c>
      <c r="F34" t="s">
        <v>42</v>
      </c>
      <c r="G34" t="s">
        <v>81</v>
      </c>
      <c r="H34" s="88" t="s">
        <v>160</v>
      </c>
    </row>
    <row r="35" spans="1:8">
      <c r="A35" s="66">
        <v>44455</v>
      </c>
      <c r="B35" s="69" t="s">
        <v>161</v>
      </c>
      <c r="C35" t="s">
        <v>162</v>
      </c>
      <c r="D35" s="1" t="s">
        <v>123</v>
      </c>
      <c r="E35" s="151">
        <v>18</v>
      </c>
      <c r="F35" t="s">
        <v>46</v>
      </c>
      <c r="G35" t="s">
        <v>91</v>
      </c>
      <c r="H35" s="88" t="s">
        <v>156</v>
      </c>
    </row>
    <row r="36" spans="1:8">
      <c r="A36" s="66">
        <v>44529</v>
      </c>
      <c r="B36" s="69" t="s">
        <v>163</v>
      </c>
      <c r="C36" t="s">
        <v>164</v>
      </c>
      <c r="D36" s="1" t="s">
        <v>165</v>
      </c>
      <c r="E36" s="151">
        <v>18.79</v>
      </c>
      <c r="F36" t="s">
        <v>50</v>
      </c>
      <c r="G36" t="s">
        <v>81</v>
      </c>
      <c r="H36" s="88" t="s">
        <v>166</v>
      </c>
    </row>
    <row r="37" spans="1:8">
      <c r="A37" s="66">
        <v>44712</v>
      </c>
      <c r="B37" s="156" t="s">
        <v>167</v>
      </c>
      <c r="C37" t="s">
        <v>168</v>
      </c>
      <c r="D37" s="1" t="s">
        <v>169</v>
      </c>
      <c r="E37" s="151">
        <v>19</v>
      </c>
      <c r="F37" t="s">
        <v>50</v>
      </c>
      <c r="G37" t="s">
        <v>91</v>
      </c>
      <c r="H37" s="88" t="s">
        <v>127</v>
      </c>
    </row>
    <row r="38" spans="1:8">
      <c r="A38" s="81">
        <v>44525</v>
      </c>
      <c r="B38" s="82">
        <v>479642</v>
      </c>
      <c r="C38" s="83" t="s">
        <v>149</v>
      </c>
      <c r="D38" s="84" t="s">
        <v>170</v>
      </c>
      <c r="E38" s="155">
        <v>19.98</v>
      </c>
      <c r="F38" s="83" t="s">
        <v>34</v>
      </c>
      <c r="G38" s="83" t="s">
        <v>91</v>
      </c>
      <c r="H38" s="91"/>
    </row>
    <row r="39" spans="1:8">
      <c r="A39" s="66">
        <v>44594</v>
      </c>
      <c r="B39" s="69" t="s">
        <v>171</v>
      </c>
      <c r="C39" t="s">
        <v>99</v>
      </c>
      <c r="D39" s="1" t="s">
        <v>172</v>
      </c>
      <c r="E39" s="151">
        <v>19.98</v>
      </c>
      <c r="F39" t="s">
        <v>50</v>
      </c>
      <c r="G39" t="s">
        <v>91</v>
      </c>
      <c r="H39" s="88" t="s">
        <v>146</v>
      </c>
    </row>
    <row r="40" spans="1:8">
      <c r="A40" s="66">
        <v>44498</v>
      </c>
      <c r="B40" s="69">
        <v>313379</v>
      </c>
      <c r="C40" t="s">
        <v>128</v>
      </c>
      <c r="D40" s="1" t="s">
        <v>173</v>
      </c>
      <c r="E40" s="151">
        <v>19.989999999999998</v>
      </c>
      <c r="F40" t="s">
        <v>50</v>
      </c>
      <c r="G40" t="s">
        <v>91</v>
      </c>
      <c r="H40" s="88" t="s">
        <v>156</v>
      </c>
    </row>
    <row r="41" spans="1:8">
      <c r="A41" s="66">
        <v>44450</v>
      </c>
      <c r="B41" s="69">
        <v>516631</v>
      </c>
      <c r="C41" t="s">
        <v>174</v>
      </c>
      <c r="D41" s="1" t="s">
        <v>175</v>
      </c>
      <c r="E41" s="151">
        <v>20</v>
      </c>
      <c r="F41" t="s">
        <v>46</v>
      </c>
      <c r="G41" t="s">
        <v>91</v>
      </c>
      <c r="H41" s="88" t="s">
        <v>97</v>
      </c>
    </row>
    <row r="42" spans="1:8">
      <c r="A42" s="66">
        <v>44665</v>
      </c>
      <c r="B42" s="69" t="s">
        <v>176</v>
      </c>
      <c r="C42" t="s">
        <v>99</v>
      </c>
      <c r="D42" s="1" t="s">
        <v>177</v>
      </c>
      <c r="E42" s="151">
        <v>20.74</v>
      </c>
      <c r="F42" t="s">
        <v>50</v>
      </c>
      <c r="G42" t="s">
        <v>81</v>
      </c>
      <c r="H42" s="88" t="s">
        <v>178</v>
      </c>
    </row>
    <row r="43" spans="1:8">
      <c r="A43" s="66">
        <v>44510</v>
      </c>
      <c r="B43" s="69" t="s">
        <v>88</v>
      </c>
      <c r="C43" t="s">
        <v>89</v>
      </c>
      <c r="D43" s="1" t="s">
        <v>179</v>
      </c>
      <c r="E43" s="151">
        <f>8.19+13.5</f>
        <v>21.689999999999998</v>
      </c>
      <c r="F43" t="s">
        <v>50</v>
      </c>
      <c r="G43" t="s">
        <v>91</v>
      </c>
      <c r="H43" s="88" t="s">
        <v>92</v>
      </c>
    </row>
    <row r="44" spans="1:8">
      <c r="A44" s="66">
        <v>44651</v>
      </c>
      <c r="B44" s="69" t="s">
        <v>180</v>
      </c>
      <c r="C44" t="s">
        <v>181</v>
      </c>
      <c r="D44" s="1" t="s">
        <v>182</v>
      </c>
      <c r="E44" s="151">
        <v>22</v>
      </c>
      <c r="F44" t="s">
        <v>46</v>
      </c>
      <c r="G44" t="s">
        <v>91</v>
      </c>
      <c r="H44" s="88" t="s">
        <v>127</v>
      </c>
    </row>
    <row r="45" spans="1:8">
      <c r="A45" s="66">
        <v>44679</v>
      </c>
      <c r="B45" s="156" t="s">
        <v>183</v>
      </c>
      <c r="C45" t="s">
        <v>184</v>
      </c>
      <c r="D45" s="1" t="s">
        <v>185</v>
      </c>
      <c r="E45" s="151">
        <v>22</v>
      </c>
      <c r="F45" t="s">
        <v>34</v>
      </c>
      <c r="G45" t="s">
        <v>91</v>
      </c>
      <c r="H45" s="88" t="s">
        <v>140</v>
      </c>
    </row>
    <row r="46" spans="1:8">
      <c r="A46" s="66">
        <v>44537</v>
      </c>
      <c r="B46" s="69" t="s">
        <v>186</v>
      </c>
      <c r="C46" t="s">
        <v>187</v>
      </c>
      <c r="D46" s="1" t="s">
        <v>188</v>
      </c>
      <c r="E46" s="151">
        <v>22.56</v>
      </c>
      <c r="F46" t="s">
        <v>50</v>
      </c>
      <c r="G46" t="s">
        <v>91</v>
      </c>
      <c r="H46" s="88" t="s">
        <v>146</v>
      </c>
    </row>
    <row r="47" spans="1:8">
      <c r="A47" s="66">
        <v>44712</v>
      </c>
      <c r="B47" s="156" t="s">
        <v>189</v>
      </c>
      <c r="C47" t="s">
        <v>149</v>
      </c>
      <c r="D47" s="1" t="s">
        <v>190</v>
      </c>
      <c r="E47" s="151">
        <v>22.88</v>
      </c>
      <c r="F47" t="s">
        <v>50</v>
      </c>
      <c r="G47" t="s">
        <v>91</v>
      </c>
      <c r="H47" s="88" t="s">
        <v>140</v>
      </c>
    </row>
    <row r="48" spans="1:8">
      <c r="A48" s="66">
        <v>44623</v>
      </c>
      <c r="B48" s="69" t="s">
        <v>191</v>
      </c>
      <c r="C48" t="s">
        <v>192</v>
      </c>
      <c r="D48" s="1" t="s">
        <v>193</v>
      </c>
      <c r="E48" s="151">
        <v>23</v>
      </c>
      <c r="F48" t="s">
        <v>46</v>
      </c>
      <c r="G48" t="s">
        <v>81</v>
      </c>
      <c r="H48" s="88" t="s">
        <v>82</v>
      </c>
    </row>
    <row r="49" spans="1:8">
      <c r="A49" s="66">
        <v>44586</v>
      </c>
      <c r="B49" s="69">
        <v>223271</v>
      </c>
      <c r="C49" t="s">
        <v>79</v>
      </c>
      <c r="D49" s="1" t="s">
        <v>194</v>
      </c>
      <c r="E49" s="151">
        <v>23.84</v>
      </c>
      <c r="F49" t="s">
        <v>50</v>
      </c>
      <c r="G49" t="s">
        <v>91</v>
      </c>
      <c r="H49" s="88" t="s">
        <v>127</v>
      </c>
    </row>
    <row r="50" spans="1:8">
      <c r="A50" s="66">
        <v>44694</v>
      </c>
      <c r="B50" s="69">
        <v>9593</v>
      </c>
      <c r="C50" t="s">
        <v>99</v>
      </c>
      <c r="D50" s="1" t="s">
        <v>195</v>
      </c>
      <c r="E50" s="151">
        <v>25</v>
      </c>
      <c r="F50" t="s">
        <v>50</v>
      </c>
      <c r="G50" t="s">
        <v>91</v>
      </c>
      <c r="H50" s="88" t="s">
        <v>146</v>
      </c>
    </row>
    <row r="51" spans="1:8">
      <c r="A51" s="66">
        <v>44714</v>
      </c>
      <c r="B51" s="156" t="s">
        <v>196</v>
      </c>
      <c r="C51" t="s">
        <v>119</v>
      </c>
      <c r="D51" s="1" t="s">
        <v>197</v>
      </c>
      <c r="E51" s="151">
        <v>25</v>
      </c>
      <c r="F51" t="s">
        <v>50</v>
      </c>
      <c r="G51" t="s">
        <v>91</v>
      </c>
      <c r="H51" s="88" t="s">
        <v>130</v>
      </c>
    </row>
    <row r="52" spans="1:8">
      <c r="A52" s="66">
        <v>44592</v>
      </c>
      <c r="B52" s="69">
        <v>764687</v>
      </c>
      <c r="C52" t="s">
        <v>79</v>
      </c>
      <c r="D52" s="1" t="s">
        <v>169</v>
      </c>
      <c r="E52" s="151">
        <v>25.08</v>
      </c>
      <c r="F52" t="s">
        <v>46</v>
      </c>
      <c r="G52" t="s">
        <v>81</v>
      </c>
      <c r="H52" s="88" t="s">
        <v>82</v>
      </c>
    </row>
    <row r="53" spans="1:8">
      <c r="A53" s="66">
        <v>44586</v>
      </c>
      <c r="B53" s="69" t="s">
        <v>198</v>
      </c>
      <c r="C53" t="s">
        <v>199</v>
      </c>
      <c r="D53" s="1" t="s">
        <v>200</v>
      </c>
      <c r="E53" s="151">
        <v>26.89</v>
      </c>
      <c r="F53" t="s">
        <v>50</v>
      </c>
      <c r="G53" t="s">
        <v>91</v>
      </c>
      <c r="H53" s="88" t="s">
        <v>140</v>
      </c>
    </row>
    <row r="54" spans="1:8">
      <c r="A54" s="66">
        <v>44528</v>
      </c>
      <c r="B54" s="69" t="s">
        <v>201</v>
      </c>
      <c r="C54" t="s">
        <v>202</v>
      </c>
      <c r="D54" s="1" t="s">
        <v>203</v>
      </c>
      <c r="E54" s="151">
        <v>27.46</v>
      </c>
      <c r="F54" t="s">
        <v>50</v>
      </c>
      <c r="G54" t="s">
        <v>81</v>
      </c>
      <c r="H54" s="88" t="s">
        <v>166</v>
      </c>
    </row>
    <row r="55" spans="1:8">
      <c r="A55" s="66">
        <v>44660</v>
      </c>
      <c r="B55" s="69" t="s">
        <v>204</v>
      </c>
      <c r="C55" t="s">
        <v>205</v>
      </c>
      <c r="D55" s="1" t="s">
        <v>206</v>
      </c>
      <c r="E55" s="151">
        <v>27.49</v>
      </c>
      <c r="F55" t="s">
        <v>50</v>
      </c>
      <c r="G55" t="s">
        <v>81</v>
      </c>
      <c r="H55" s="88" t="s">
        <v>82</v>
      </c>
    </row>
    <row r="56" spans="1:8">
      <c r="A56" s="66">
        <v>44496</v>
      </c>
      <c r="B56" s="69">
        <v>771842</v>
      </c>
      <c r="C56" t="s">
        <v>207</v>
      </c>
      <c r="D56" s="1" t="s">
        <v>208</v>
      </c>
      <c r="E56" s="151">
        <v>27.56</v>
      </c>
      <c r="F56" t="s">
        <v>50</v>
      </c>
      <c r="G56" t="s">
        <v>91</v>
      </c>
      <c r="H56" s="88" t="s">
        <v>209</v>
      </c>
    </row>
    <row r="57" spans="1:8">
      <c r="A57" s="66">
        <v>44474</v>
      </c>
      <c r="B57" s="69">
        <v>7273</v>
      </c>
      <c r="C57" t="s">
        <v>210</v>
      </c>
      <c r="D57" s="1" t="s">
        <v>211</v>
      </c>
      <c r="E57" s="151">
        <v>28</v>
      </c>
      <c r="F57" t="s">
        <v>34</v>
      </c>
      <c r="G57" t="s">
        <v>91</v>
      </c>
      <c r="H57" s="88" t="s">
        <v>146</v>
      </c>
    </row>
    <row r="58" spans="1:8">
      <c r="A58" s="66">
        <v>44592</v>
      </c>
      <c r="B58" s="69" t="s">
        <v>212</v>
      </c>
      <c r="C58" t="s">
        <v>199</v>
      </c>
      <c r="D58" s="1" t="s">
        <v>213</v>
      </c>
      <c r="E58" s="151">
        <v>28.13</v>
      </c>
      <c r="F58" t="s">
        <v>46</v>
      </c>
      <c r="G58" t="s">
        <v>81</v>
      </c>
      <c r="H58" s="88" t="s">
        <v>82</v>
      </c>
    </row>
    <row r="59" spans="1:8">
      <c r="A59" s="66">
        <v>44648</v>
      </c>
      <c r="B59" s="69" t="s">
        <v>214</v>
      </c>
      <c r="C59" t="s">
        <v>181</v>
      </c>
      <c r="D59" s="1" t="s">
        <v>215</v>
      </c>
      <c r="E59" s="151">
        <v>29.8</v>
      </c>
      <c r="F59" t="s">
        <v>46</v>
      </c>
      <c r="G59" t="s">
        <v>91</v>
      </c>
      <c r="H59" s="88" t="s">
        <v>127</v>
      </c>
    </row>
    <row r="60" spans="1:8">
      <c r="A60" s="66">
        <v>44553</v>
      </c>
      <c r="B60" s="69">
        <v>132705</v>
      </c>
      <c r="C60" t="s">
        <v>216</v>
      </c>
      <c r="D60" s="1" t="s">
        <v>217</v>
      </c>
      <c r="E60" s="151">
        <v>29.99</v>
      </c>
      <c r="F60" t="s">
        <v>52</v>
      </c>
      <c r="G60" t="s">
        <v>91</v>
      </c>
      <c r="H60" s="88" t="s">
        <v>121</v>
      </c>
    </row>
    <row r="61" spans="1:8">
      <c r="A61" s="66">
        <v>44704</v>
      </c>
      <c r="B61" s="69" t="s">
        <v>218</v>
      </c>
      <c r="C61" t="s">
        <v>219</v>
      </c>
      <c r="D61" s="1" t="s">
        <v>220</v>
      </c>
      <c r="E61" s="151">
        <v>30</v>
      </c>
      <c r="F61" t="s">
        <v>50</v>
      </c>
      <c r="G61" t="s">
        <v>91</v>
      </c>
      <c r="H61" s="88" t="s">
        <v>127</v>
      </c>
    </row>
    <row r="62" spans="1:8">
      <c r="A62" s="66">
        <v>44692</v>
      </c>
      <c r="B62" s="156" t="s">
        <v>221</v>
      </c>
      <c r="C62" t="s">
        <v>222</v>
      </c>
      <c r="D62" s="1" t="s">
        <v>90</v>
      </c>
      <c r="E62" s="151">
        <v>31</v>
      </c>
      <c r="F62" t="s">
        <v>34</v>
      </c>
      <c r="G62" t="s">
        <v>81</v>
      </c>
      <c r="H62" s="88" t="s">
        <v>82</v>
      </c>
    </row>
    <row r="63" spans="1:8">
      <c r="A63" s="66">
        <v>44620</v>
      </c>
      <c r="B63" s="69">
        <v>84046</v>
      </c>
      <c r="C63" t="s">
        <v>223</v>
      </c>
      <c r="D63" s="1" t="s">
        <v>224</v>
      </c>
      <c r="E63" s="151">
        <v>31.92</v>
      </c>
      <c r="F63" t="s">
        <v>50</v>
      </c>
      <c r="G63" t="s">
        <v>91</v>
      </c>
      <c r="H63" s="88" t="s">
        <v>121</v>
      </c>
    </row>
    <row r="64" spans="1:8">
      <c r="A64" s="66">
        <v>44586</v>
      </c>
      <c r="B64" s="69" t="s">
        <v>225</v>
      </c>
      <c r="C64" t="s">
        <v>99</v>
      </c>
      <c r="D64" s="1" t="s">
        <v>226</v>
      </c>
      <c r="E64" s="151">
        <v>33.14</v>
      </c>
      <c r="F64" t="s">
        <v>46</v>
      </c>
      <c r="G64" t="s">
        <v>91</v>
      </c>
      <c r="H64" s="88" t="s">
        <v>127</v>
      </c>
    </row>
    <row r="65" spans="1:8">
      <c r="A65" s="66">
        <v>44611</v>
      </c>
      <c r="B65" s="69" t="s">
        <v>227</v>
      </c>
      <c r="C65" t="s">
        <v>89</v>
      </c>
      <c r="D65" s="1" t="s">
        <v>228</v>
      </c>
      <c r="E65" s="151">
        <v>33.21</v>
      </c>
      <c r="F65" t="s">
        <v>46</v>
      </c>
      <c r="G65" t="s">
        <v>91</v>
      </c>
      <c r="H65" s="88" t="s">
        <v>121</v>
      </c>
    </row>
    <row r="66" spans="1:8">
      <c r="A66" s="66">
        <v>44450</v>
      </c>
      <c r="B66" s="69">
        <v>83728</v>
      </c>
      <c r="C66" t="s">
        <v>128</v>
      </c>
      <c r="D66" s="1" t="s">
        <v>229</v>
      </c>
      <c r="E66" s="151">
        <v>33.96</v>
      </c>
      <c r="F66" t="s">
        <v>50</v>
      </c>
      <c r="G66" t="s">
        <v>91</v>
      </c>
      <c r="H66" s="88" t="s">
        <v>130</v>
      </c>
    </row>
    <row r="67" spans="1:8">
      <c r="A67" s="66">
        <v>44529</v>
      </c>
      <c r="B67" s="69" t="s">
        <v>230</v>
      </c>
      <c r="C67" t="s">
        <v>231</v>
      </c>
      <c r="D67" s="1" t="s">
        <v>232</v>
      </c>
      <c r="E67" s="151">
        <v>34.770000000000003</v>
      </c>
      <c r="F67" t="s">
        <v>50</v>
      </c>
      <c r="G67" t="s">
        <v>81</v>
      </c>
      <c r="H67" s="88" t="s">
        <v>166</v>
      </c>
    </row>
    <row r="68" spans="1:8">
      <c r="A68" s="66">
        <v>44543</v>
      </c>
      <c r="B68" s="69" t="s">
        <v>233</v>
      </c>
      <c r="C68" t="s">
        <v>89</v>
      </c>
      <c r="D68" s="71" t="s">
        <v>234</v>
      </c>
      <c r="E68" s="151">
        <v>34.94</v>
      </c>
      <c r="F68" t="s">
        <v>50</v>
      </c>
      <c r="G68" t="s">
        <v>91</v>
      </c>
      <c r="H68" s="88" t="s">
        <v>127</v>
      </c>
    </row>
    <row r="69" spans="1:8">
      <c r="A69" s="66">
        <v>44606</v>
      </c>
      <c r="B69" s="69" t="s">
        <v>235</v>
      </c>
      <c r="C69" t="s">
        <v>89</v>
      </c>
      <c r="D69" s="1" t="s">
        <v>236</v>
      </c>
      <c r="E69" s="151">
        <v>35.270000000000003</v>
      </c>
      <c r="F69" t="s">
        <v>46</v>
      </c>
      <c r="G69" t="s">
        <v>81</v>
      </c>
      <c r="H69" s="88" t="s">
        <v>82</v>
      </c>
    </row>
    <row r="70" spans="1:8">
      <c r="A70" s="66">
        <v>44477</v>
      </c>
      <c r="B70" s="69" t="s">
        <v>237</v>
      </c>
      <c r="C70" t="s">
        <v>238</v>
      </c>
      <c r="D70" s="1" t="s">
        <v>239</v>
      </c>
      <c r="E70" s="151">
        <v>36.9</v>
      </c>
      <c r="F70" t="s">
        <v>50</v>
      </c>
      <c r="G70" t="s">
        <v>91</v>
      </c>
      <c r="H70" s="88" t="s">
        <v>240</v>
      </c>
    </row>
    <row r="71" spans="1:8">
      <c r="A71" s="66">
        <v>44580</v>
      </c>
      <c r="B71" s="69" t="s">
        <v>241</v>
      </c>
      <c r="C71" t="s">
        <v>89</v>
      </c>
      <c r="D71" s="1" t="s">
        <v>242</v>
      </c>
      <c r="E71" s="151">
        <v>36.92</v>
      </c>
      <c r="F71" t="s">
        <v>46</v>
      </c>
      <c r="G71" t="s">
        <v>91</v>
      </c>
      <c r="H71" s="88" t="s">
        <v>92</v>
      </c>
    </row>
    <row r="72" spans="1:8">
      <c r="A72" s="66">
        <v>44679</v>
      </c>
      <c r="B72" s="156" t="s">
        <v>243</v>
      </c>
      <c r="C72" t="s">
        <v>149</v>
      </c>
      <c r="D72" s="1" t="s">
        <v>244</v>
      </c>
      <c r="E72" s="151">
        <v>38.97</v>
      </c>
      <c r="F72" t="s">
        <v>34</v>
      </c>
      <c r="G72" t="s">
        <v>91</v>
      </c>
      <c r="H72" s="88" t="s">
        <v>140</v>
      </c>
    </row>
    <row r="73" spans="1:8">
      <c r="A73" s="66">
        <v>44528</v>
      </c>
      <c r="B73" s="69" t="s">
        <v>245</v>
      </c>
      <c r="C73" t="s">
        <v>246</v>
      </c>
      <c r="D73" s="1" t="s">
        <v>247</v>
      </c>
      <c r="E73" s="151">
        <v>39</v>
      </c>
      <c r="F73" t="s">
        <v>58</v>
      </c>
      <c r="G73" t="s">
        <v>81</v>
      </c>
    </row>
    <row r="74" spans="1:8">
      <c r="A74" s="66">
        <v>44646</v>
      </c>
      <c r="B74" s="69" t="s">
        <v>248</v>
      </c>
      <c r="C74" t="s">
        <v>249</v>
      </c>
      <c r="D74" s="1" t="s">
        <v>133</v>
      </c>
      <c r="E74" s="151">
        <v>39.36</v>
      </c>
      <c r="F74" t="s">
        <v>50</v>
      </c>
      <c r="G74" t="s">
        <v>91</v>
      </c>
      <c r="H74" s="88" t="s">
        <v>130</v>
      </c>
    </row>
    <row r="75" spans="1:8">
      <c r="A75" s="66">
        <v>44525</v>
      </c>
      <c r="B75" s="69">
        <v>109584</v>
      </c>
      <c r="C75" t="s">
        <v>250</v>
      </c>
      <c r="D75" s="1" t="s">
        <v>251</v>
      </c>
      <c r="E75" s="151">
        <v>39.979999999999997</v>
      </c>
      <c r="F75" t="s">
        <v>50</v>
      </c>
      <c r="G75" t="s">
        <v>91</v>
      </c>
      <c r="H75" s="88" t="s">
        <v>140</v>
      </c>
    </row>
    <row r="76" spans="1:8">
      <c r="A76" s="66">
        <v>44606</v>
      </c>
      <c r="B76" s="69" t="s">
        <v>252</v>
      </c>
      <c r="C76" t="s">
        <v>85</v>
      </c>
      <c r="D76" s="1" t="s">
        <v>86</v>
      </c>
      <c r="E76" s="151">
        <v>40</v>
      </c>
      <c r="F76" t="s">
        <v>50</v>
      </c>
      <c r="G76" t="s">
        <v>81</v>
      </c>
      <c r="H76" s="88" t="s">
        <v>82</v>
      </c>
    </row>
    <row r="77" spans="1:8">
      <c r="A77" s="66">
        <v>44749</v>
      </c>
      <c r="B77" s="69" t="s">
        <v>253</v>
      </c>
      <c r="C77" t="s">
        <v>254</v>
      </c>
      <c r="D77" s="1" t="s">
        <v>255</v>
      </c>
      <c r="E77" s="151">
        <v>40.42</v>
      </c>
      <c r="F77" t="s">
        <v>50</v>
      </c>
      <c r="G77" t="s">
        <v>91</v>
      </c>
      <c r="H77" s="88" t="s">
        <v>127</v>
      </c>
    </row>
    <row r="78" spans="1:8">
      <c r="A78" s="66">
        <v>44574</v>
      </c>
      <c r="B78" s="69">
        <v>16029</v>
      </c>
      <c r="C78" t="s">
        <v>256</v>
      </c>
      <c r="D78" s="1" t="s">
        <v>257</v>
      </c>
      <c r="E78" s="151">
        <v>40.5</v>
      </c>
      <c r="F78" t="s">
        <v>46</v>
      </c>
      <c r="G78" t="s">
        <v>91</v>
      </c>
      <c r="H78" s="88" t="s">
        <v>146</v>
      </c>
    </row>
    <row r="79" spans="1:8">
      <c r="A79" s="66">
        <v>44621</v>
      </c>
      <c r="B79" s="69" t="s">
        <v>258</v>
      </c>
      <c r="C79" t="s">
        <v>89</v>
      </c>
      <c r="D79" s="1" t="s">
        <v>259</v>
      </c>
      <c r="E79" s="151">
        <v>40.520000000000003</v>
      </c>
      <c r="F79" t="s">
        <v>50</v>
      </c>
      <c r="G79" t="s">
        <v>81</v>
      </c>
      <c r="H79" s="88" t="s">
        <v>82</v>
      </c>
    </row>
    <row r="80" spans="1:8">
      <c r="A80" s="66">
        <v>44525</v>
      </c>
      <c r="B80" s="69" t="s">
        <v>260</v>
      </c>
      <c r="C80" t="s">
        <v>261</v>
      </c>
      <c r="D80" s="1" t="s">
        <v>262</v>
      </c>
      <c r="E80" s="151">
        <v>41.98</v>
      </c>
      <c r="F80" t="s">
        <v>67</v>
      </c>
      <c r="G80" t="s">
        <v>81</v>
      </c>
      <c r="H80" s="88" t="s">
        <v>263</v>
      </c>
    </row>
    <row r="81" spans="1:8">
      <c r="A81" s="66">
        <v>44529</v>
      </c>
      <c r="B81" s="69" t="s">
        <v>264</v>
      </c>
      <c r="C81" t="s">
        <v>265</v>
      </c>
      <c r="D81" s="1" t="s">
        <v>266</v>
      </c>
      <c r="E81" s="151">
        <v>42.15</v>
      </c>
      <c r="F81" t="s">
        <v>50</v>
      </c>
      <c r="G81" t="s">
        <v>81</v>
      </c>
      <c r="H81" s="88" t="s">
        <v>267</v>
      </c>
    </row>
    <row r="82" spans="1:8">
      <c r="A82" s="66">
        <v>44517</v>
      </c>
      <c r="B82" s="69" t="s">
        <v>268</v>
      </c>
      <c r="C82" t="s">
        <v>269</v>
      </c>
      <c r="D82" s="1" t="s">
        <v>270</v>
      </c>
      <c r="E82" s="151">
        <v>42.45</v>
      </c>
      <c r="F82" t="s">
        <v>50</v>
      </c>
      <c r="G82" t="s">
        <v>91</v>
      </c>
      <c r="H82" s="88" t="s">
        <v>130</v>
      </c>
    </row>
    <row r="83" spans="1:8">
      <c r="A83" s="66">
        <v>44528</v>
      </c>
      <c r="B83" s="69" t="s">
        <v>271</v>
      </c>
      <c r="C83" t="s">
        <v>202</v>
      </c>
      <c r="D83" s="1" t="s">
        <v>272</v>
      </c>
      <c r="E83" s="151">
        <v>42.92</v>
      </c>
      <c r="F83" t="s">
        <v>50</v>
      </c>
      <c r="G83" t="s">
        <v>81</v>
      </c>
      <c r="H83" s="88" t="s">
        <v>166</v>
      </c>
    </row>
    <row r="84" spans="1:8">
      <c r="A84" s="66">
        <v>44588</v>
      </c>
      <c r="B84" s="69">
        <v>277477</v>
      </c>
      <c r="C84" t="s">
        <v>273</v>
      </c>
      <c r="D84" s="1" t="s">
        <v>274</v>
      </c>
      <c r="E84" s="151">
        <v>42.93</v>
      </c>
      <c r="F84" t="s">
        <v>50</v>
      </c>
      <c r="G84" t="s">
        <v>91</v>
      </c>
      <c r="H84" s="88" t="s">
        <v>127</v>
      </c>
    </row>
    <row r="85" spans="1:8">
      <c r="A85" s="66">
        <v>44546</v>
      </c>
      <c r="B85" s="69" t="s">
        <v>275</v>
      </c>
      <c r="C85" t="s">
        <v>276</v>
      </c>
      <c r="D85" s="1" t="s">
        <v>277</v>
      </c>
      <c r="E85" s="151">
        <v>43.21</v>
      </c>
      <c r="F85" t="s">
        <v>42</v>
      </c>
      <c r="G85" t="s">
        <v>81</v>
      </c>
      <c r="H85" s="88" t="s">
        <v>278</v>
      </c>
    </row>
    <row r="86" spans="1:8">
      <c r="A86" s="66">
        <v>44460</v>
      </c>
      <c r="B86" s="69">
        <v>96663</v>
      </c>
      <c r="C86" t="s">
        <v>154</v>
      </c>
      <c r="D86" s="1" t="s">
        <v>279</v>
      </c>
      <c r="E86" s="151">
        <v>43.99</v>
      </c>
      <c r="F86" t="s">
        <v>46</v>
      </c>
      <c r="G86" t="s">
        <v>91</v>
      </c>
      <c r="H86" s="88" t="s">
        <v>156</v>
      </c>
    </row>
    <row r="87" spans="1:8">
      <c r="A87" s="66">
        <v>44638</v>
      </c>
      <c r="B87" s="69" t="s">
        <v>280</v>
      </c>
      <c r="C87" t="s">
        <v>199</v>
      </c>
      <c r="D87" s="1" t="s">
        <v>281</v>
      </c>
      <c r="E87" s="151">
        <v>44.7</v>
      </c>
      <c r="F87" t="s">
        <v>50</v>
      </c>
      <c r="G87" t="s">
        <v>81</v>
      </c>
      <c r="H87" s="88" t="s">
        <v>87</v>
      </c>
    </row>
    <row r="88" spans="1:8">
      <c r="A88" s="66">
        <v>44580</v>
      </c>
      <c r="B88" s="146" t="s">
        <v>282</v>
      </c>
      <c r="C88" t="s">
        <v>283</v>
      </c>
      <c r="D88" s="1" t="s">
        <v>284</v>
      </c>
      <c r="E88" s="151">
        <v>48.24</v>
      </c>
      <c r="F88" t="s">
        <v>50</v>
      </c>
      <c r="G88" t="s">
        <v>91</v>
      </c>
      <c r="H88" s="88" t="s">
        <v>97</v>
      </c>
    </row>
    <row r="89" spans="1:8">
      <c r="A89" s="77">
        <v>44497</v>
      </c>
      <c r="B89" s="78" t="s">
        <v>285</v>
      </c>
      <c r="C89" s="79" t="s">
        <v>285</v>
      </c>
      <c r="D89" s="80" t="s">
        <v>175</v>
      </c>
      <c r="E89" s="154">
        <v>48.4</v>
      </c>
      <c r="F89" t="s">
        <v>34</v>
      </c>
      <c r="G89" t="s">
        <v>91</v>
      </c>
      <c r="H89" s="90" t="s">
        <v>130</v>
      </c>
    </row>
    <row r="90" spans="1:8" ht="30.75">
      <c r="A90" s="66">
        <v>44506</v>
      </c>
      <c r="B90" s="69" t="s">
        <v>286</v>
      </c>
      <c r="C90" t="s">
        <v>89</v>
      </c>
      <c r="D90" s="1" t="s">
        <v>287</v>
      </c>
      <c r="E90" s="151">
        <v>50.48</v>
      </c>
      <c r="F90" t="s">
        <v>46</v>
      </c>
      <c r="G90" t="s">
        <v>91</v>
      </c>
      <c r="H90" s="88" t="s">
        <v>92</v>
      </c>
    </row>
    <row r="91" spans="1:8">
      <c r="A91" s="66">
        <v>44592</v>
      </c>
      <c r="B91" s="69">
        <v>26824</v>
      </c>
      <c r="C91" t="s">
        <v>288</v>
      </c>
      <c r="D91" s="1" t="s">
        <v>217</v>
      </c>
      <c r="E91" s="151">
        <v>50.5</v>
      </c>
      <c r="F91" t="s">
        <v>52</v>
      </c>
      <c r="G91" t="s">
        <v>91</v>
      </c>
      <c r="H91" s="88" t="s">
        <v>92</v>
      </c>
    </row>
    <row r="92" spans="1:8">
      <c r="A92" s="66">
        <v>44629</v>
      </c>
      <c r="B92" s="69" t="s">
        <v>289</v>
      </c>
      <c r="C92" t="s">
        <v>99</v>
      </c>
      <c r="D92" s="1" t="s">
        <v>290</v>
      </c>
      <c r="E92" s="151">
        <v>51.16</v>
      </c>
      <c r="F92" t="s">
        <v>46</v>
      </c>
      <c r="G92" t="s">
        <v>91</v>
      </c>
      <c r="H92" s="88" t="s">
        <v>291</v>
      </c>
    </row>
    <row r="93" spans="1:8">
      <c r="A93" s="66">
        <v>44639</v>
      </c>
      <c r="B93" s="69" t="s">
        <v>292</v>
      </c>
      <c r="C93" t="s">
        <v>89</v>
      </c>
      <c r="D93" s="1" t="s">
        <v>293</v>
      </c>
      <c r="E93" s="151">
        <v>53.2</v>
      </c>
      <c r="F93" t="s">
        <v>46</v>
      </c>
      <c r="G93" t="s">
        <v>81</v>
      </c>
      <c r="H93" s="88" t="s">
        <v>87</v>
      </c>
    </row>
    <row r="94" spans="1:8">
      <c r="A94" s="66">
        <v>44529</v>
      </c>
      <c r="B94" s="69">
        <v>22778</v>
      </c>
      <c r="C94" t="s">
        <v>294</v>
      </c>
      <c r="D94" s="1" t="s">
        <v>295</v>
      </c>
      <c r="E94" s="151">
        <v>54</v>
      </c>
      <c r="F94" t="s">
        <v>50</v>
      </c>
      <c r="G94" t="s">
        <v>91</v>
      </c>
      <c r="H94" s="88" t="s">
        <v>146</v>
      </c>
    </row>
    <row r="95" spans="1:8">
      <c r="A95" s="66">
        <v>44638</v>
      </c>
      <c r="B95" s="69" t="s">
        <v>296</v>
      </c>
      <c r="C95" t="s">
        <v>89</v>
      </c>
      <c r="D95" s="1" t="s">
        <v>297</v>
      </c>
      <c r="E95" s="151">
        <v>55.84</v>
      </c>
      <c r="F95" t="s">
        <v>46</v>
      </c>
      <c r="G95" t="s">
        <v>91</v>
      </c>
      <c r="H95" s="88" t="s">
        <v>127</v>
      </c>
    </row>
    <row r="96" spans="1:8">
      <c r="A96" s="66">
        <v>44699</v>
      </c>
      <c r="B96" s="156" t="s">
        <v>298</v>
      </c>
      <c r="C96" t="s">
        <v>299</v>
      </c>
      <c r="D96" s="1" t="s">
        <v>300</v>
      </c>
      <c r="E96" s="151">
        <v>58.49</v>
      </c>
      <c r="F96" t="s">
        <v>67</v>
      </c>
      <c r="G96" t="s">
        <v>81</v>
      </c>
      <c r="H96" s="88" t="s">
        <v>301</v>
      </c>
    </row>
    <row r="97" spans="1:8">
      <c r="A97" s="66">
        <v>44523</v>
      </c>
      <c r="B97" s="69" t="s">
        <v>302</v>
      </c>
      <c r="C97" t="s">
        <v>303</v>
      </c>
      <c r="D97" s="1" t="s">
        <v>304</v>
      </c>
      <c r="E97" s="151">
        <v>59.8</v>
      </c>
      <c r="F97" t="s">
        <v>67</v>
      </c>
      <c r="G97" t="s">
        <v>81</v>
      </c>
      <c r="H97" s="88" t="s">
        <v>263</v>
      </c>
    </row>
    <row r="98" spans="1:8">
      <c r="A98" s="66">
        <v>44433</v>
      </c>
      <c r="B98" s="69">
        <v>640113</v>
      </c>
      <c r="C98" t="s">
        <v>273</v>
      </c>
      <c r="D98" s="1" t="s">
        <v>305</v>
      </c>
      <c r="E98" s="151">
        <v>59.98</v>
      </c>
      <c r="F98" t="s">
        <v>50</v>
      </c>
      <c r="G98" t="s">
        <v>91</v>
      </c>
      <c r="H98" s="88" t="s">
        <v>140</v>
      </c>
    </row>
    <row r="99" spans="1:8">
      <c r="A99" s="66">
        <v>44624</v>
      </c>
      <c r="B99" s="69" t="s">
        <v>306</v>
      </c>
      <c r="C99" t="s">
        <v>199</v>
      </c>
      <c r="D99" s="1" t="s">
        <v>307</v>
      </c>
      <c r="E99" s="151">
        <v>60.78</v>
      </c>
      <c r="F99" t="s">
        <v>46</v>
      </c>
      <c r="G99" t="s">
        <v>81</v>
      </c>
      <c r="H99" s="88" t="s">
        <v>82</v>
      </c>
    </row>
    <row r="100" spans="1:8">
      <c r="A100" s="66">
        <v>44547</v>
      </c>
      <c r="B100" s="69" t="s">
        <v>308</v>
      </c>
      <c r="C100" t="s">
        <v>309</v>
      </c>
      <c r="D100" s="1" t="s">
        <v>310</v>
      </c>
      <c r="E100" s="151">
        <v>63.97</v>
      </c>
      <c r="F100" t="s">
        <v>42</v>
      </c>
      <c r="G100" t="s">
        <v>81</v>
      </c>
      <c r="H100" s="88" t="s">
        <v>278</v>
      </c>
    </row>
    <row r="101" spans="1:8">
      <c r="A101" s="66">
        <v>44543</v>
      </c>
      <c r="B101" s="69" t="s">
        <v>311</v>
      </c>
      <c r="C101" t="s">
        <v>85</v>
      </c>
      <c r="D101" s="1" t="s">
        <v>312</v>
      </c>
      <c r="E101" s="151">
        <v>65</v>
      </c>
      <c r="F101" t="s">
        <v>50</v>
      </c>
      <c r="G101" t="s">
        <v>91</v>
      </c>
      <c r="H101" s="88" t="s">
        <v>313</v>
      </c>
    </row>
    <row r="102" spans="1:8">
      <c r="A102" s="66">
        <v>44745</v>
      </c>
      <c r="B102" s="69" t="s">
        <v>314</v>
      </c>
      <c r="C102" t="s">
        <v>315</v>
      </c>
      <c r="D102" s="1" t="s">
        <v>316</v>
      </c>
      <c r="E102" s="151">
        <v>65</v>
      </c>
      <c r="F102" t="s">
        <v>50</v>
      </c>
      <c r="G102" t="s">
        <v>91</v>
      </c>
      <c r="H102" s="88" t="s">
        <v>127</v>
      </c>
    </row>
    <row r="103" spans="1:8">
      <c r="A103" s="66">
        <v>44581</v>
      </c>
      <c r="B103" s="69" t="s">
        <v>317</v>
      </c>
      <c r="C103" t="s">
        <v>89</v>
      </c>
      <c r="D103" t="s">
        <v>318</v>
      </c>
      <c r="E103" s="151">
        <v>66.28</v>
      </c>
      <c r="F103" t="s">
        <v>50</v>
      </c>
      <c r="G103" t="s">
        <v>91</v>
      </c>
      <c r="H103" s="88" t="s">
        <v>92</v>
      </c>
    </row>
    <row r="104" spans="1:8">
      <c r="A104" s="66">
        <v>44475</v>
      </c>
      <c r="B104" s="69" t="s">
        <v>319</v>
      </c>
      <c r="C104" t="s">
        <v>89</v>
      </c>
      <c r="D104" s="1" t="s">
        <v>320</v>
      </c>
      <c r="E104" s="151">
        <v>66.290000000000006</v>
      </c>
      <c r="F104" t="s">
        <v>46</v>
      </c>
      <c r="G104" t="s">
        <v>91</v>
      </c>
      <c r="H104" s="88" t="s">
        <v>127</v>
      </c>
    </row>
    <row r="105" spans="1:8">
      <c r="A105" s="66">
        <v>44693</v>
      </c>
      <c r="B105" s="156" t="s">
        <v>321</v>
      </c>
      <c r="C105" t="s">
        <v>322</v>
      </c>
      <c r="D105" s="1" t="s">
        <v>323</v>
      </c>
      <c r="E105" s="151">
        <v>68.33</v>
      </c>
      <c r="F105" t="s">
        <v>50</v>
      </c>
      <c r="G105" t="s">
        <v>91</v>
      </c>
      <c r="H105" s="88" t="s">
        <v>130</v>
      </c>
    </row>
    <row r="106" spans="1:8">
      <c r="A106" s="66">
        <v>44571</v>
      </c>
      <c r="B106" s="69" t="s">
        <v>324</v>
      </c>
      <c r="C106" t="s">
        <v>99</v>
      </c>
      <c r="D106" s="1" t="s">
        <v>325</v>
      </c>
      <c r="E106" s="151">
        <v>68.959999999999994</v>
      </c>
      <c r="F106" t="s">
        <v>50</v>
      </c>
      <c r="G106" t="s">
        <v>91</v>
      </c>
      <c r="H106" s="88" t="s">
        <v>130</v>
      </c>
    </row>
    <row r="107" spans="1:8">
      <c r="A107" s="66">
        <v>44508</v>
      </c>
      <c r="B107" s="69" t="s">
        <v>326</v>
      </c>
      <c r="C107" t="s">
        <v>85</v>
      </c>
      <c r="D107" s="1" t="s">
        <v>158</v>
      </c>
      <c r="E107" s="151">
        <v>73</v>
      </c>
      <c r="F107" t="s">
        <v>34</v>
      </c>
      <c r="G107" t="s">
        <v>91</v>
      </c>
      <c r="H107" s="88" t="s">
        <v>140</v>
      </c>
    </row>
    <row r="108" spans="1:8">
      <c r="A108" s="66">
        <v>44573</v>
      </c>
      <c r="B108" s="69" t="s">
        <v>327</v>
      </c>
      <c r="C108" t="s">
        <v>328</v>
      </c>
      <c r="D108" s="1" t="s">
        <v>329</v>
      </c>
      <c r="E108" s="151">
        <v>74.19</v>
      </c>
      <c r="F108" t="s">
        <v>50</v>
      </c>
      <c r="G108" t="s">
        <v>91</v>
      </c>
    </row>
    <row r="109" spans="1:8" ht="30.75">
      <c r="A109" s="66">
        <v>44508</v>
      </c>
      <c r="B109" s="69" t="s">
        <v>330</v>
      </c>
      <c r="C109" t="s">
        <v>269</v>
      </c>
      <c r="D109" s="1" t="s">
        <v>331</v>
      </c>
      <c r="E109" s="151">
        <v>74.73</v>
      </c>
      <c r="F109" t="s">
        <v>34</v>
      </c>
      <c r="G109" t="s">
        <v>91</v>
      </c>
      <c r="H109" s="88" t="s">
        <v>291</v>
      </c>
    </row>
    <row r="110" spans="1:8">
      <c r="A110" s="66">
        <v>44462</v>
      </c>
      <c r="B110" s="69">
        <v>2080</v>
      </c>
      <c r="C110" t="s">
        <v>332</v>
      </c>
      <c r="D110" s="1" t="s">
        <v>333</v>
      </c>
      <c r="E110" s="151">
        <v>75</v>
      </c>
      <c r="F110" t="s">
        <v>58</v>
      </c>
      <c r="G110" t="s">
        <v>81</v>
      </c>
      <c r="H110" s="88" t="s">
        <v>334</v>
      </c>
    </row>
    <row r="111" spans="1:8">
      <c r="A111" s="66">
        <v>44711</v>
      </c>
      <c r="B111" s="156" t="s">
        <v>335</v>
      </c>
      <c r="C111" t="s">
        <v>184</v>
      </c>
      <c r="D111" s="1" t="s">
        <v>336</v>
      </c>
      <c r="E111" s="151">
        <v>75</v>
      </c>
      <c r="F111" t="s">
        <v>50</v>
      </c>
      <c r="G111" t="s">
        <v>91</v>
      </c>
      <c r="H111" s="88" t="s">
        <v>127</v>
      </c>
    </row>
    <row r="112" spans="1:8">
      <c r="A112" s="66">
        <v>44711</v>
      </c>
      <c r="B112" s="156" t="s">
        <v>337</v>
      </c>
      <c r="C112" t="s">
        <v>254</v>
      </c>
      <c r="D112" s="1" t="s">
        <v>338</v>
      </c>
      <c r="E112" s="151">
        <v>76.989999999999995</v>
      </c>
      <c r="F112" t="s">
        <v>28</v>
      </c>
      <c r="G112" t="s">
        <v>81</v>
      </c>
      <c r="H112" s="88" t="s">
        <v>103</v>
      </c>
    </row>
    <row r="113" spans="1:8">
      <c r="A113" s="66">
        <v>44639</v>
      </c>
      <c r="B113" s="69" t="s">
        <v>339</v>
      </c>
      <c r="C113" t="s">
        <v>340</v>
      </c>
      <c r="D113" s="1" t="s">
        <v>90</v>
      </c>
      <c r="E113" s="151">
        <v>79.8</v>
      </c>
      <c r="F113" t="s">
        <v>50</v>
      </c>
      <c r="G113" t="s">
        <v>81</v>
      </c>
      <c r="H113" s="88" t="s">
        <v>87</v>
      </c>
    </row>
    <row r="114" spans="1:8">
      <c r="A114" s="66">
        <v>44664</v>
      </c>
      <c r="B114" s="69" t="s">
        <v>341</v>
      </c>
      <c r="C114" t="s">
        <v>342</v>
      </c>
      <c r="D114" s="1" t="s">
        <v>177</v>
      </c>
      <c r="E114" s="151">
        <v>80.239999999999995</v>
      </c>
      <c r="F114" t="s">
        <v>50</v>
      </c>
      <c r="G114" t="s">
        <v>81</v>
      </c>
      <c r="H114" s="88" t="s">
        <v>178</v>
      </c>
    </row>
    <row r="115" spans="1:8">
      <c r="A115" s="66">
        <v>44547</v>
      </c>
      <c r="B115" s="69" t="s">
        <v>343</v>
      </c>
      <c r="C115" t="s">
        <v>344</v>
      </c>
      <c r="D115" s="1" t="s">
        <v>345</v>
      </c>
      <c r="E115" s="151">
        <v>80.33</v>
      </c>
      <c r="F115" t="s">
        <v>42</v>
      </c>
      <c r="G115" t="s">
        <v>81</v>
      </c>
      <c r="H115" s="88" t="s">
        <v>278</v>
      </c>
    </row>
    <row r="116" spans="1:8">
      <c r="A116" s="66">
        <v>44705</v>
      </c>
      <c r="B116" s="156" t="s">
        <v>346</v>
      </c>
      <c r="C116" t="s">
        <v>347</v>
      </c>
      <c r="D116" s="1" t="s">
        <v>300</v>
      </c>
      <c r="E116" s="151">
        <v>82.74</v>
      </c>
      <c r="F116" t="s">
        <v>67</v>
      </c>
      <c r="G116" t="s">
        <v>81</v>
      </c>
      <c r="H116" s="88" t="s">
        <v>348</v>
      </c>
    </row>
    <row r="117" spans="1:8">
      <c r="A117" s="66">
        <v>44551</v>
      </c>
      <c r="B117" s="69" t="s">
        <v>349</v>
      </c>
      <c r="C117" t="s">
        <v>350</v>
      </c>
      <c r="D117" s="1" t="s">
        <v>310</v>
      </c>
      <c r="E117" s="151">
        <v>84.98</v>
      </c>
      <c r="F117" t="s">
        <v>42</v>
      </c>
      <c r="G117" t="s">
        <v>81</v>
      </c>
      <c r="H117" s="88" t="s">
        <v>278</v>
      </c>
    </row>
    <row r="118" spans="1:8">
      <c r="A118" s="66">
        <v>44530</v>
      </c>
      <c r="B118" s="69" t="s">
        <v>351</v>
      </c>
      <c r="C118" t="s">
        <v>352</v>
      </c>
      <c r="D118" s="1" t="s">
        <v>353</v>
      </c>
      <c r="E118" s="151">
        <v>87.5</v>
      </c>
      <c r="F118" t="s">
        <v>50</v>
      </c>
      <c r="G118" t="s">
        <v>81</v>
      </c>
      <c r="H118" s="88" t="s">
        <v>166</v>
      </c>
    </row>
    <row r="119" spans="1:8">
      <c r="A119" s="66">
        <v>44628</v>
      </c>
      <c r="B119" s="69" t="s">
        <v>354</v>
      </c>
      <c r="C119" t="s">
        <v>355</v>
      </c>
      <c r="D119" s="1" t="s">
        <v>356</v>
      </c>
      <c r="E119" s="151">
        <v>88.98</v>
      </c>
      <c r="F119" t="s">
        <v>50</v>
      </c>
      <c r="G119" t="s">
        <v>91</v>
      </c>
      <c r="H119" s="88" t="s">
        <v>291</v>
      </c>
    </row>
    <row r="120" spans="1:8">
      <c r="A120" s="66">
        <v>44718</v>
      </c>
      <c r="B120" s="156" t="s">
        <v>357</v>
      </c>
      <c r="C120" t="s">
        <v>358</v>
      </c>
      <c r="D120" s="1" t="s">
        <v>359</v>
      </c>
      <c r="E120" s="151">
        <v>90</v>
      </c>
      <c r="F120" t="s">
        <v>67</v>
      </c>
      <c r="G120" t="s">
        <v>81</v>
      </c>
      <c r="H120" s="88" t="s">
        <v>103</v>
      </c>
    </row>
    <row r="121" spans="1:8">
      <c r="A121" s="66">
        <v>44523</v>
      </c>
      <c r="B121" s="69" t="s">
        <v>360</v>
      </c>
      <c r="C121" t="s">
        <v>89</v>
      </c>
      <c r="D121" s="1" t="s">
        <v>361</v>
      </c>
      <c r="E121" s="151">
        <v>99.27</v>
      </c>
      <c r="F121" t="s">
        <v>50</v>
      </c>
      <c r="G121" t="s">
        <v>91</v>
      </c>
      <c r="H121" s="88" t="s">
        <v>127</v>
      </c>
    </row>
    <row r="122" spans="1:8">
      <c r="A122" s="66">
        <v>44450</v>
      </c>
      <c r="B122" s="69" t="s">
        <v>362</v>
      </c>
      <c r="C122" t="s">
        <v>89</v>
      </c>
      <c r="D122" s="1" t="s">
        <v>363</v>
      </c>
      <c r="E122" s="151">
        <v>99.32</v>
      </c>
      <c r="F122" t="s">
        <v>46</v>
      </c>
      <c r="G122" t="s">
        <v>91</v>
      </c>
      <c r="H122" s="88" t="s">
        <v>92</v>
      </c>
    </row>
    <row r="123" spans="1:8">
      <c r="A123" s="66">
        <v>44711</v>
      </c>
      <c r="B123" s="156" t="s">
        <v>364</v>
      </c>
      <c r="C123" t="s">
        <v>365</v>
      </c>
      <c r="D123" s="1" t="s">
        <v>366</v>
      </c>
      <c r="E123" s="151">
        <v>99.5</v>
      </c>
      <c r="F123" t="s">
        <v>46</v>
      </c>
      <c r="G123" t="s">
        <v>81</v>
      </c>
      <c r="H123" s="88" t="s">
        <v>367</v>
      </c>
    </row>
    <row r="124" spans="1:8">
      <c r="A124" s="66">
        <v>44586</v>
      </c>
      <c r="B124" s="69" t="s">
        <v>368</v>
      </c>
      <c r="C124" t="s">
        <v>369</v>
      </c>
      <c r="D124" s="1" t="s">
        <v>370</v>
      </c>
      <c r="E124" s="151">
        <v>102</v>
      </c>
      <c r="F124" t="s">
        <v>42</v>
      </c>
      <c r="G124" t="s">
        <v>81</v>
      </c>
      <c r="H124" s="88" t="s">
        <v>371</v>
      </c>
    </row>
    <row r="125" spans="1:8">
      <c r="A125" s="66">
        <v>44718</v>
      </c>
      <c r="B125" s="156" t="s">
        <v>372</v>
      </c>
      <c r="C125" t="s">
        <v>373</v>
      </c>
      <c r="D125" s="1" t="s">
        <v>374</v>
      </c>
      <c r="E125" s="151">
        <v>107.4</v>
      </c>
      <c r="F125" t="s">
        <v>50</v>
      </c>
      <c r="G125" t="s">
        <v>91</v>
      </c>
      <c r="H125" s="88" t="s">
        <v>146</v>
      </c>
    </row>
    <row r="126" spans="1:8">
      <c r="A126" s="66">
        <v>44546</v>
      </c>
      <c r="B126" s="69" t="s">
        <v>375</v>
      </c>
      <c r="C126" t="s">
        <v>376</v>
      </c>
      <c r="D126" s="1" t="s">
        <v>377</v>
      </c>
      <c r="E126" s="151">
        <v>109.6</v>
      </c>
      <c r="F126" t="s">
        <v>42</v>
      </c>
      <c r="G126" t="s">
        <v>91</v>
      </c>
      <c r="H126" s="88" t="s">
        <v>378</v>
      </c>
    </row>
    <row r="127" spans="1:8">
      <c r="A127" s="66">
        <v>44547</v>
      </c>
      <c r="B127" s="69" t="s">
        <v>379</v>
      </c>
      <c r="C127" t="s">
        <v>347</v>
      </c>
      <c r="D127" s="1" t="s">
        <v>380</v>
      </c>
      <c r="E127" s="151">
        <v>111.77</v>
      </c>
      <c r="F127" t="s">
        <v>42</v>
      </c>
      <c r="G127" t="s">
        <v>81</v>
      </c>
      <c r="H127" s="88" t="s">
        <v>160</v>
      </c>
    </row>
    <row r="128" spans="1:8">
      <c r="A128" s="66">
        <v>44627</v>
      </c>
      <c r="B128" s="69" t="s">
        <v>381</v>
      </c>
      <c r="C128" t="s">
        <v>382</v>
      </c>
      <c r="D128" s="1" t="s">
        <v>383</v>
      </c>
      <c r="E128" s="151">
        <v>112</v>
      </c>
      <c r="F128" t="s">
        <v>46</v>
      </c>
      <c r="G128" t="s">
        <v>81</v>
      </c>
      <c r="H128" s="88" t="s">
        <v>367</v>
      </c>
    </row>
    <row r="129" spans="1:8">
      <c r="A129" s="66">
        <v>44494</v>
      </c>
      <c r="B129" s="69" t="s">
        <v>384</v>
      </c>
      <c r="C129" t="s">
        <v>385</v>
      </c>
      <c r="D129" s="1" t="s">
        <v>386</v>
      </c>
      <c r="E129" s="151">
        <v>116</v>
      </c>
      <c r="F129" t="s">
        <v>50</v>
      </c>
      <c r="G129" t="s">
        <v>91</v>
      </c>
      <c r="H129" s="88" t="s">
        <v>291</v>
      </c>
    </row>
    <row r="130" spans="1:8">
      <c r="A130" s="66">
        <v>44527</v>
      </c>
      <c r="B130" s="69">
        <v>251142</v>
      </c>
      <c r="C130" t="s">
        <v>273</v>
      </c>
      <c r="D130" s="1" t="s">
        <v>387</v>
      </c>
      <c r="E130" s="151">
        <v>116.91</v>
      </c>
      <c r="F130" t="s">
        <v>50</v>
      </c>
      <c r="G130" t="s">
        <v>81</v>
      </c>
      <c r="H130" s="88" t="s">
        <v>388</v>
      </c>
    </row>
    <row r="131" spans="1:8">
      <c r="A131" s="159">
        <v>44755</v>
      </c>
      <c r="B131" s="69" t="s">
        <v>389</v>
      </c>
      <c r="C131" t="s">
        <v>390</v>
      </c>
      <c r="D131" s="1" t="s">
        <v>391</v>
      </c>
      <c r="E131" s="151">
        <v>123</v>
      </c>
      <c r="F131" t="s">
        <v>50</v>
      </c>
      <c r="G131" t="s">
        <v>91</v>
      </c>
      <c r="H131" s="88" t="s">
        <v>146</v>
      </c>
    </row>
    <row r="132" spans="1:8">
      <c r="A132" s="66">
        <v>44529</v>
      </c>
      <c r="B132" s="69" t="s">
        <v>392</v>
      </c>
      <c r="C132" t="s">
        <v>393</v>
      </c>
      <c r="D132" s="1" t="s">
        <v>394</v>
      </c>
      <c r="E132" s="151">
        <v>125</v>
      </c>
      <c r="F132" t="s">
        <v>50</v>
      </c>
      <c r="G132" t="s">
        <v>81</v>
      </c>
      <c r="H132" s="88" t="s">
        <v>166</v>
      </c>
    </row>
    <row r="133" spans="1:8">
      <c r="A133" s="66">
        <v>44566</v>
      </c>
      <c r="B133" s="69">
        <v>867315</v>
      </c>
      <c r="C133" t="s">
        <v>79</v>
      </c>
      <c r="D133" s="1" t="s">
        <v>395</v>
      </c>
      <c r="E133" s="151">
        <v>139.86000000000001</v>
      </c>
      <c r="F133" t="s">
        <v>42</v>
      </c>
      <c r="G133" t="s">
        <v>81</v>
      </c>
      <c r="H133" s="88" t="s">
        <v>371</v>
      </c>
    </row>
    <row r="134" spans="1:8">
      <c r="A134" s="66">
        <v>44531</v>
      </c>
      <c r="B134" s="69" t="s">
        <v>396</v>
      </c>
      <c r="C134" t="s">
        <v>397</v>
      </c>
      <c r="D134" s="1" t="s">
        <v>398</v>
      </c>
      <c r="E134" s="151">
        <v>145.4</v>
      </c>
      <c r="F134" t="s">
        <v>34</v>
      </c>
      <c r="G134" t="s">
        <v>81</v>
      </c>
      <c r="H134" s="88" t="s">
        <v>399</v>
      </c>
    </row>
    <row r="135" spans="1:8">
      <c r="A135" s="66">
        <v>44440</v>
      </c>
      <c r="B135" s="69">
        <v>1809818</v>
      </c>
      <c r="C135" t="s">
        <v>400</v>
      </c>
      <c r="D135" s="145" t="s">
        <v>401</v>
      </c>
      <c r="E135" s="153">
        <v>179.07</v>
      </c>
      <c r="F135" t="s">
        <v>46</v>
      </c>
      <c r="G135" t="s">
        <v>91</v>
      </c>
      <c r="H135" s="88" t="s">
        <v>402</v>
      </c>
    </row>
    <row r="136" spans="1:8">
      <c r="A136" s="66">
        <v>44712</v>
      </c>
      <c r="B136" s="156" t="s">
        <v>403</v>
      </c>
      <c r="C136" t="s">
        <v>404</v>
      </c>
      <c r="D136" s="1" t="s">
        <v>405</v>
      </c>
      <c r="E136" s="151">
        <v>191.25</v>
      </c>
      <c r="F136" t="s">
        <v>67</v>
      </c>
      <c r="G136" t="s">
        <v>81</v>
      </c>
      <c r="H136" s="88" t="s">
        <v>348</v>
      </c>
    </row>
    <row r="137" spans="1:8">
      <c r="A137" s="159">
        <v>44497</v>
      </c>
      <c r="B137" s="69" t="s">
        <v>406</v>
      </c>
      <c r="C137" t="s">
        <v>407</v>
      </c>
      <c r="D137" s="1" t="s">
        <v>408</v>
      </c>
      <c r="E137" s="151">
        <v>199.98</v>
      </c>
      <c r="F137" t="s">
        <v>50</v>
      </c>
      <c r="G137" t="s">
        <v>91</v>
      </c>
      <c r="H137" s="88" t="s">
        <v>409</v>
      </c>
    </row>
    <row r="138" spans="1:8">
      <c r="A138" s="159">
        <v>44741</v>
      </c>
      <c r="B138" s="69" t="s">
        <v>410</v>
      </c>
      <c r="C138" t="s">
        <v>205</v>
      </c>
      <c r="D138" s="1" t="s">
        <v>411</v>
      </c>
      <c r="E138" s="151">
        <v>206.15</v>
      </c>
      <c r="F138" t="s">
        <v>28</v>
      </c>
      <c r="G138" t="s">
        <v>91</v>
      </c>
      <c r="H138" s="88" t="s">
        <v>121</v>
      </c>
    </row>
    <row r="139" spans="1:8">
      <c r="A139" s="66">
        <v>44629</v>
      </c>
      <c r="B139" s="69" t="s">
        <v>412</v>
      </c>
      <c r="C139" t="s">
        <v>413</v>
      </c>
      <c r="D139" s="1" t="s">
        <v>414</v>
      </c>
      <c r="E139" s="151">
        <v>250</v>
      </c>
      <c r="F139" t="s">
        <v>20</v>
      </c>
      <c r="G139" t="s">
        <v>81</v>
      </c>
      <c r="H139" s="88" t="s">
        <v>103</v>
      </c>
    </row>
    <row r="140" spans="1:8">
      <c r="A140" s="66">
        <v>44701</v>
      </c>
      <c r="B140" s="156" t="s">
        <v>415</v>
      </c>
      <c r="C140" t="s">
        <v>416</v>
      </c>
      <c r="D140" s="1" t="s">
        <v>417</v>
      </c>
      <c r="E140" s="151">
        <v>360</v>
      </c>
      <c r="F140" t="s">
        <v>66</v>
      </c>
      <c r="G140" t="s">
        <v>91</v>
      </c>
      <c r="H140" s="88" t="s">
        <v>121</v>
      </c>
    </row>
    <row r="141" spans="1:8">
      <c r="A141" s="66">
        <v>44699</v>
      </c>
      <c r="B141" s="156" t="s">
        <v>418</v>
      </c>
      <c r="C141" t="s">
        <v>419</v>
      </c>
      <c r="D141" s="1" t="s">
        <v>383</v>
      </c>
      <c r="E141" s="151">
        <v>374.7</v>
      </c>
      <c r="F141" t="s">
        <v>46</v>
      </c>
      <c r="G141" t="s">
        <v>81</v>
      </c>
      <c r="H141" s="88" t="s">
        <v>103</v>
      </c>
    </row>
    <row r="142" spans="1:8">
      <c r="A142" s="66">
        <v>44651</v>
      </c>
      <c r="B142" s="86">
        <v>44622</v>
      </c>
      <c r="C142" t="s">
        <v>420</v>
      </c>
      <c r="D142" s="1" t="s">
        <v>421</v>
      </c>
      <c r="E142" s="151">
        <v>400</v>
      </c>
      <c r="F142" t="s">
        <v>20</v>
      </c>
      <c r="G142" t="s">
        <v>81</v>
      </c>
      <c r="H142" s="88" t="s">
        <v>103</v>
      </c>
    </row>
    <row r="143" spans="1:8">
      <c r="A143" s="66">
        <v>44522</v>
      </c>
      <c r="B143" s="69" t="s">
        <v>422</v>
      </c>
      <c r="C143" t="s">
        <v>423</v>
      </c>
      <c r="D143" s="1" t="s">
        <v>424</v>
      </c>
      <c r="E143" s="151">
        <v>410.75</v>
      </c>
      <c r="F143" t="s">
        <v>67</v>
      </c>
      <c r="G143" t="s">
        <v>81</v>
      </c>
      <c r="H143" s="88" t="s">
        <v>425</v>
      </c>
    </row>
    <row r="144" spans="1:8">
      <c r="A144" s="66">
        <v>44522</v>
      </c>
      <c r="B144" s="69" t="s">
        <v>426</v>
      </c>
      <c r="C144" t="s">
        <v>427</v>
      </c>
      <c r="D144" s="1" t="s">
        <v>428</v>
      </c>
      <c r="E144" s="151">
        <v>424.75</v>
      </c>
      <c r="F144" t="s">
        <v>67</v>
      </c>
      <c r="G144" t="s">
        <v>81</v>
      </c>
      <c r="H144" s="88" t="s">
        <v>425</v>
      </c>
    </row>
    <row r="145" spans="1:9">
      <c r="A145" s="66">
        <v>44714</v>
      </c>
      <c r="B145" s="156" t="s">
        <v>429</v>
      </c>
      <c r="C145" t="s">
        <v>430</v>
      </c>
      <c r="D145" s="1" t="s">
        <v>431</v>
      </c>
      <c r="E145" s="151">
        <v>435</v>
      </c>
      <c r="F145" t="s">
        <v>22</v>
      </c>
      <c r="G145" t="s">
        <v>81</v>
      </c>
      <c r="H145" s="88" t="s">
        <v>301</v>
      </c>
    </row>
    <row r="146" spans="1:9">
      <c r="A146" s="66">
        <v>44517</v>
      </c>
      <c r="B146" s="69" t="s">
        <v>432</v>
      </c>
      <c r="C146" t="s">
        <v>433</v>
      </c>
      <c r="D146" s="1" t="s">
        <v>434</v>
      </c>
      <c r="E146" s="151">
        <v>450</v>
      </c>
      <c r="F146" t="s">
        <v>20</v>
      </c>
      <c r="G146" t="s">
        <v>81</v>
      </c>
      <c r="H146" s="88" t="s">
        <v>103</v>
      </c>
    </row>
    <row r="147" spans="1:9">
      <c r="A147" s="66">
        <v>44616</v>
      </c>
      <c r="B147" s="146">
        <v>44682</v>
      </c>
      <c r="C147" t="s">
        <v>433</v>
      </c>
      <c r="D147" s="1" t="s">
        <v>435</v>
      </c>
      <c r="E147" s="151">
        <v>450</v>
      </c>
      <c r="F147" t="s">
        <v>20</v>
      </c>
      <c r="G147" t="s">
        <v>81</v>
      </c>
      <c r="H147" s="88" t="s">
        <v>103</v>
      </c>
    </row>
    <row r="148" spans="1:9">
      <c r="A148" s="66">
        <v>44697</v>
      </c>
      <c r="B148" s="156" t="s">
        <v>436</v>
      </c>
      <c r="C148" t="s">
        <v>437</v>
      </c>
      <c r="D148" s="1" t="s">
        <v>438</v>
      </c>
      <c r="E148" s="151">
        <v>500</v>
      </c>
      <c r="F148" t="s">
        <v>67</v>
      </c>
      <c r="G148" t="s">
        <v>81</v>
      </c>
      <c r="H148" s="88" t="s">
        <v>301</v>
      </c>
    </row>
    <row r="149" spans="1:9">
      <c r="A149" s="66">
        <v>44599</v>
      </c>
      <c r="B149" s="69" t="s">
        <v>439</v>
      </c>
      <c r="C149" t="s">
        <v>440</v>
      </c>
      <c r="D149" s="1" t="s">
        <v>441</v>
      </c>
      <c r="E149" s="151">
        <v>540</v>
      </c>
      <c r="F149" t="s">
        <v>22</v>
      </c>
      <c r="G149" t="s">
        <v>81</v>
      </c>
      <c r="H149" s="88" t="s">
        <v>301</v>
      </c>
      <c r="I149" s="88"/>
    </row>
    <row r="150" spans="1:9">
      <c r="A150" s="73">
        <v>44456</v>
      </c>
      <c r="B150" s="74" t="s">
        <v>442</v>
      </c>
      <c r="C150" s="75" t="s">
        <v>443</v>
      </c>
      <c r="D150" s="76" t="s">
        <v>444</v>
      </c>
      <c r="E150" s="152">
        <v>548</v>
      </c>
      <c r="F150" s="75"/>
      <c r="G150" s="75"/>
      <c r="H150" s="89"/>
      <c r="I150" s="88"/>
    </row>
    <row r="151" spans="1:9">
      <c r="A151" s="66">
        <v>44708</v>
      </c>
      <c r="B151" s="156" t="s">
        <v>445</v>
      </c>
      <c r="C151" t="s">
        <v>446</v>
      </c>
      <c r="D151" s="1" t="s">
        <v>447</v>
      </c>
      <c r="E151" s="151">
        <v>568</v>
      </c>
      <c r="F151" t="s">
        <v>34</v>
      </c>
      <c r="G151" t="s">
        <v>81</v>
      </c>
      <c r="H151" s="88" t="s">
        <v>103</v>
      </c>
      <c r="I151" s="88"/>
    </row>
    <row r="152" spans="1:9">
      <c r="A152" s="66">
        <v>44574</v>
      </c>
      <c r="B152" s="69" t="s">
        <v>448</v>
      </c>
      <c r="C152" t="s">
        <v>309</v>
      </c>
      <c r="D152" s="1" t="s">
        <v>449</v>
      </c>
      <c r="E152" s="151">
        <v>581.38</v>
      </c>
      <c r="F152" t="s">
        <v>42</v>
      </c>
      <c r="G152" t="s">
        <v>81</v>
      </c>
      <c r="H152" s="88" t="s">
        <v>450</v>
      </c>
    </row>
    <row r="153" spans="1:9">
      <c r="A153" s="66">
        <v>44706</v>
      </c>
      <c r="B153" s="156" t="s">
        <v>451</v>
      </c>
      <c r="C153" t="s">
        <v>452</v>
      </c>
      <c r="D153" s="1" t="s">
        <v>300</v>
      </c>
      <c r="E153" s="151">
        <v>632.48</v>
      </c>
      <c r="F153" t="s">
        <v>67</v>
      </c>
      <c r="G153" t="s">
        <v>81</v>
      </c>
      <c r="H153" s="88" t="s">
        <v>453</v>
      </c>
    </row>
    <row r="154" spans="1:9">
      <c r="A154" s="66">
        <v>44459</v>
      </c>
      <c r="B154" s="69" t="s">
        <v>454</v>
      </c>
      <c r="C154" t="s">
        <v>455</v>
      </c>
      <c r="D154" s="1" t="s">
        <v>456</v>
      </c>
      <c r="E154" s="151">
        <v>650</v>
      </c>
      <c r="F154" t="s">
        <v>20</v>
      </c>
      <c r="G154" t="s">
        <v>81</v>
      </c>
      <c r="H154" s="88" t="s">
        <v>457</v>
      </c>
    </row>
    <row r="155" spans="1:9">
      <c r="A155" s="66">
        <v>44491</v>
      </c>
      <c r="B155" s="69" t="s">
        <v>458</v>
      </c>
      <c r="C155" t="s">
        <v>459</v>
      </c>
      <c r="D155" s="1" t="s">
        <v>460</v>
      </c>
      <c r="E155" s="151">
        <v>650</v>
      </c>
      <c r="F155" t="s">
        <v>20</v>
      </c>
      <c r="G155" t="s">
        <v>81</v>
      </c>
      <c r="H155" s="88" t="s">
        <v>103</v>
      </c>
    </row>
    <row r="156" spans="1:9">
      <c r="A156" s="66">
        <v>44585</v>
      </c>
      <c r="B156" s="86"/>
      <c r="C156" t="s">
        <v>461</v>
      </c>
      <c r="D156" t="s">
        <v>462</v>
      </c>
      <c r="E156" s="151">
        <v>650</v>
      </c>
      <c r="F156" t="s">
        <v>20</v>
      </c>
      <c r="G156" t="s">
        <v>81</v>
      </c>
      <c r="H156" s="88" t="s">
        <v>103</v>
      </c>
    </row>
    <row r="157" spans="1:9">
      <c r="A157" s="66">
        <v>44613</v>
      </c>
      <c r="B157" s="69" t="s">
        <v>463</v>
      </c>
      <c r="C157" t="s">
        <v>461</v>
      </c>
      <c r="D157" s="1" t="s">
        <v>464</v>
      </c>
      <c r="E157" s="151">
        <v>650</v>
      </c>
      <c r="F157" t="s">
        <v>20</v>
      </c>
      <c r="G157" t="s">
        <v>81</v>
      </c>
      <c r="H157" s="88" t="s">
        <v>103</v>
      </c>
    </row>
    <row r="158" spans="1:9">
      <c r="A158" s="66">
        <v>44676</v>
      </c>
      <c r="B158" s="156" t="s">
        <v>465</v>
      </c>
      <c r="C158" t="s">
        <v>461</v>
      </c>
      <c r="D158" s="1" t="s">
        <v>466</v>
      </c>
      <c r="E158" s="151">
        <v>650</v>
      </c>
      <c r="F158" t="s">
        <v>20</v>
      </c>
      <c r="G158" t="s">
        <v>81</v>
      </c>
      <c r="H158" s="88" t="s">
        <v>103</v>
      </c>
    </row>
    <row r="159" spans="1:9">
      <c r="A159" s="66">
        <v>44704</v>
      </c>
      <c r="B159" s="156" t="s">
        <v>467</v>
      </c>
      <c r="C159" t="s">
        <v>461</v>
      </c>
      <c r="D159" s="1" t="s">
        <v>468</v>
      </c>
      <c r="E159" s="151">
        <v>650</v>
      </c>
      <c r="F159" t="s">
        <v>20</v>
      </c>
      <c r="G159" t="s">
        <v>81</v>
      </c>
      <c r="H159" s="88" t="s">
        <v>103</v>
      </c>
    </row>
    <row r="160" spans="1:9">
      <c r="A160" s="66">
        <v>44732</v>
      </c>
      <c r="B160" s="69" t="s">
        <v>469</v>
      </c>
      <c r="C160" t="s">
        <v>461</v>
      </c>
      <c r="D160" s="1" t="s">
        <v>470</v>
      </c>
      <c r="E160" s="151">
        <v>650</v>
      </c>
      <c r="F160" t="s">
        <v>20</v>
      </c>
      <c r="G160" t="s">
        <v>81</v>
      </c>
      <c r="H160" s="88" t="s">
        <v>103</v>
      </c>
    </row>
    <row r="161" spans="1:8">
      <c r="A161" s="66">
        <v>44449</v>
      </c>
      <c r="B161" s="69" t="s">
        <v>471</v>
      </c>
      <c r="C161" t="s">
        <v>455</v>
      </c>
      <c r="D161" s="1" t="s">
        <v>472</v>
      </c>
      <c r="E161" s="151">
        <v>700</v>
      </c>
      <c r="F161" t="s">
        <v>20</v>
      </c>
      <c r="G161" t="s">
        <v>81</v>
      </c>
      <c r="H161" s="88" t="s">
        <v>473</v>
      </c>
    </row>
    <row r="162" spans="1:8">
      <c r="A162" s="66">
        <v>44483</v>
      </c>
      <c r="B162" s="69" t="s">
        <v>474</v>
      </c>
      <c r="C162" t="s">
        <v>455</v>
      </c>
      <c r="D162" s="1" t="s">
        <v>456</v>
      </c>
      <c r="E162" s="151">
        <v>700</v>
      </c>
      <c r="F162" t="s">
        <v>20</v>
      </c>
      <c r="G162" t="s">
        <v>81</v>
      </c>
      <c r="H162" s="88" t="s">
        <v>475</v>
      </c>
    </row>
    <row r="163" spans="1:8">
      <c r="A163" s="66">
        <v>44500</v>
      </c>
      <c r="B163" s="69" t="s">
        <v>476</v>
      </c>
      <c r="C163" t="s">
        <v>477</v>
      </c>
      <c r="D163" s="1" t="s">
        <v>478</v>
      </c>
      <c r="E163" s="151">
        <v>750</v>
      </c>
      <c r="F163" t="s">
        <v>22</v>
      </c>
      <c r="G163" t="s">
        <v>81</v>
      </c>
      <c r="H163" s="88" t="s">
        <v>453</v>
      </c>
    </row>
    <row r="164" spans="1:8">
      <c r="A164" s="66">
        <v>44648</v>
      </c>
      <c r="B164" s="86">
        <v>44621</v>
      </c>
      <c r="C164" t="s">
        <v>479</v>
      </c>
      <c r="D164" s="1" t="s">
        <v>480</v>
      </c>
      <c r="E164" s="151">
        <v>750</v>
      </c>
      <c r="F164" t="s">
        <v>20</v>
      </c>
      <c r="G164" t="s">
        <v>81</v>
      </c>
      <c r="H164" s="88" t="s">
        <v>103</v>
      </c>
    </row>
    <row r="165" spans="1:8">
      <c r="A165" s="66">
        <v>44694</v>
      </c>
      <c r="B165" s="156" t="s">
        <v>481</v>
      </c>
      <c r="C165" t="s">
        <v>482</v>
      </c>
      <c r="D165" s="1" t="s">
        <v>441</v>
      </c>
      <c r="E165" s="151">
        <v>756</v>
      </c>
      <c r="F165" t="s">
        <v>22</v>
      </c>
      <c r="G165" t="s">
        <v>81</v>
      </c>
      <c r="H165" s="88" t="s">
        <v>483</v>
      </c>
    </row>
    <row r="166" spans="1:8">
      <c r="A166" s="66">
        <v>44707</v>
      </c>
      <c r="B166" s="156" t="s">
        <v>484</v>
      </c>
      <c r="C166" t="s">
        <v>482</v>
      </c>
      <c r="D166" s="1" t="s">
        <v>441</v>
      </c>
      <c r="E166" s="151">
        <v>756</v>
      </c>
      <c r="F166" t="s">
        <v>22</v>
      </c>
      <c r="G166" t="s">
        <v>81</v>
      </c>
      <c r="H166" s="88" t="s">
        <v>301</v>
      </c>
    </row>
    <row r="167" spans="1:8">
      <c r="A167" s="66">
        <v>44480</v>
      </c>
      <c r="B167" s="69" t="s">
        <v>485</v>
      </c>
      <c r="C167" t="s">
        <v>455</v>
      </c>
      <c r="D167" s="1" t="s">
        <v>472</v>
      </c>
      <c r="E167" s="151">
        <v>800</v>
      </c>
      <c r="F167" t="s">
        <v>20</v>
      </c>
      <c r="G167" t="s">
        <v>81</v>
      </c>
      <c r="H167" s="88" t="s">
        <v>486</v>
      </c>
    </row>
    <row r="168" spans="1:8">
      <c r="A168" s="66">
        <v>44496</v>
      </c>
      <c r="B168" s="86">
        <v>44490</v>
      </c>
      <c r="C168" t="s">
        <v>487</v>
      </c>
      <c r="D168" s="1" t="s">
        <v>488</v>
      </c>
      <c r="E168" s="151">
        <v>813.6</v>
      </c>
      <c r="F168" t="s">
        <v>67</v>
      </c>
      <c r="G168" t="s">
        <v>81</v>
      </c>
      <c r="H168" s="88" t="s">
        <v>489</v>
      </c>
    </row>
    <row r="169" spans="1:8">
      <c r="A169" s="66">
        <v>44502</v>
      </c>
      <c r="B169" s="86">
        <v>44502</v>
      </c>
      <c r="C169" t="s">
        <v>487</v>
      </c>
      <c r="D169" s="1" t="s">
        <v>490</v>
      </c>
      <c r="E169" s="151">
        <v>813.6</v>
      </c>
      <c r="F169" t="s">
        <v>67</v>
      </c>
      <c r="G169" t="s">
        <v>81</v>
      </c>
      <c r="H169" s="88" t="s">
        <v>491</v>
      </c>
    </row>
    <row r="170" spans="1:8">
      <c r="A170" s="66">
        <v>44697</v>
      </c>
      <c r="B170" s="156" t="s">
        <v>492</v>
      </c>
      <c r="C170" t="s">
        <v>437</v>
      </c>
      <c r="D170" s="1" t="s">
        <v>438</v>
      </c>
      <c r="E170" s="151">
        <v>857.98</v>
      </c>
      <c r="F170" t="s">
        <v>67</v>
      </c>
      <c r="G170" t="s">
        <v>81</v>
      </c>
      <c r="H170" s="88" t="s">
        <v>301</v>
      </c>
    </row>
    <row r="171" spans="1:8">
      <c r="A171" s="66">
        <v>44522</v>
      </c>
      <c r="B171" s="69" t="s">
        <v>493</v>
      </c>
      <c r="C171" t="s">
        <v>423</v>
      </c>
      <c r="D171" s="1" t="s">
        <v>494</v>
      </c>
      <c r="E171" s="151">
        <v>881</v>
      </c>
      <c r="F171" t="s">
        <v>67</v>
      </c>
      <c r="G171" t="s">
        <v>81</v>
      </c>
      <c r="H171" s="88" t="s">
        <v>495</v>
      </c>
    </row>
    <row r="172" spans="1:8">
      <c r="A172" s="66">
        <v>44530</v>
      </c>
      <c r="B172" s="69" t="s">
        <v>496</v>
      </c>
      <c r="C172" t="s">
        <v>497</v>
      </c>
      <c r="D172" s="1" t="s">
        <v>498</v>
      </c>
      <c r="E172" s="151">
        <v>918.17</v>
      </c>
      <c r="F172" t="s">
        <v>67</v>
      </c>
      <c r="G172" t="s">
        <v>81</v>
      </c>
      <c r="H172" s="88" t="s">
        <v>499</v>
      </c>
    </row>
    <row r="173" spans="1:8">
      <c r="A173" s="66">
        <v>44578</v>
      </c>
      <c r="B173" s="156" t="s">
        <v>500</v>
      </c>
      <c r="C173" t="s">
        <v>501</v>
      </c>
      <c r="D173" s="1" t="s">
        <v>502</v>
      </c>
      <c r="E173" s="151">
        <v>920</v>
      </c>
      <c r="F173" t="s">
        <v>28</v>
      </c>
      <c r="G173" t="s">
        <v>81</v>
      </c>
      <c r="H173" s="88" t="s">
        <v>103</v>
      </c>
    </row>
    <row r="174" spans="1:8">
      <c r="A174" s="66">
        <v>44473</v>
      </c>
      <c r="B174" s="69" t="s">
        <v>503</v>
      </c>
      <c r="C174" t="s">
        <v>455</v>
      </c>
      <c r="D174" s="1" t="s">
        <v>504</v>
      </c>
      <c r="E174" s="151">
        <v>1000</v>
      </c>
      <c r="F174" t="s">
        <v>20</v>
      </c>
      <c r="G174" t="s">
        <v>81</v>
      </c>
      <c r="H174" s="88" t="s">
        <v>505</v>
      </c>
    </row>
    <row r="175" spans="1:8">
      <c r="A175" s="66">
        <v>44579</v>
      </c>
      <c r="B175" s="146">
        <v>44805</v>
      </c>
      <c r="C175" t="s">
        <v>506</v>
      </c>
      <c r="D175" s="1" t="s">
        <v>507</v>
      </c>
      <c r="E175" s="151">
        <v>1000</v>
      </c>
      <c r="F175" t="s">
        <v>20</v>
      </c>
      <c r="G175" t="s">
        <v>81</v>
      </c>
      <c r="H175" s="88" t="s">
        <v>103</v>
      </c>
    </row>
    <row r="176" spans="1:8">
      <c r="A176" s="66">
        <v>44671</v>
      </c>
      <c r="B176" s="156" t="s">
        <v>508</v>
      </c>
      <c r="C176" t="s">
        <v>509</v>
      </c>
      <c r="D176" s="1" t="s">
        <v>510</v>
      </c>
      <c r="E176" s="151">
        <v>1100</v>
      </c>
      <c r="F176" t="s">
        <v>20</v>
      </c>
      <c r="G176" t="s">
        <v>81</v>
      </c>
      <c r="H176" s="88" t="s">
        <v>103</v>
      </c>
    </row>
    <row r="177" spans="1:8">
      <c r="A177" s="66">
        <v>44474</v>
      </c>
      <c r="B177" s="69" t="s">
        <v>511</v>
      </c>
      <c r="C177" t="s">
        <v>512</v>
      </c>
      <c r="D177" s="1" t="s">
        <v>513</v>
      </c>
      <c r="E177" s="151">
        <v>1134</v>
      </c>
      <c r="F177" t="s">
        <v>22</v>
      </c>
      <c r="G177" t="s">
        <v>81</v>
      </c>
      <c r="H177" s="88" t="s">
        <v>453</v>
      </c>
    </row>
    <row r="178" spans="1:8">
      <c r="A178" s="66">
        <v>44490</v>
      </c>
      <c r="B178" s="69" t="s">
        <v>514</v>
      </c>
      <c r="C178" t="s">
        <v>515</v>
      </c>
      <c r="D178" s="1" t="s">
        <v>516</v>
      </c>
      <c r="E178" s="151">
        <v>1200</v>
      </c>
      <c r="F178" t="s">
        <v>20</v>
      </c>
      <c r="G178" t="s">
        <v>81</v>
      </c>
      <c r="H178" s="88" t="s">
        <v>103</v>
      </c>
    </row>
    <row r="179" spans="1:8">
      <c r="A179" s="66">
        <v>44608</v>
      </c>
      <c r="B179" s="69" t="s">
        <v>517</v>
      </c>
      <c r="C179" t="s">
        <v>515</v>
      </c>
      <c r="D179" s="1" t="s">
        <v>516</v>
      </c>
      <c r="E179" s="151">
        <v>1200</v>
      </c>
      <c r="F179" t="s">
        <v>20</v>
      </c>
      <c r="G179" t="s">
        <v>81</v>
      </c>
      <c r="H179" s="88" t="s">
        <v>103</v>
      </c>
    </row>
    <row r="180" spans="1:8">
      <c r="A180" s="66">
        <v>44469</v>
      </c>
      <c r="B180" s="69" t="s">
        <v>518</v>
      </c>
      <c r="C180" t="s">
        <v>477</v>
      </c>
      <c r="D180" s="1" t="s">
        <v>478</v>
      </c>
      <c r="E180" s="151">
        <v>1499.99</v>
      </c>
      <c r="F180" t="s">
        <v>22</v>
      </c>
      <c r="G180" t="s">
        <v>81</v>
      </c>
      <c r="H180" s="88" t="s">
        <v>519</v>
      </c>
    </row>
    <row r="181" spans="1:8">
      <c r="A181" s="66">
        <v>44503</v>
      </c>
      <c r="B181" s="86">
        <v>44504</v>
      </c>
      <c r="C181" t="s">
        <v>487</v>
      </c>
      <c r="D181" s="1" t="s">
        <v>520</v>
      </c>
      <c r="E181" s="151">
        <v>1775.76</v>
      </c>
      <c r="F181" t="s">
        <v>67</v>
      </c>
      <c r="G181" t="s">
        <v>81</v>
      </c>
      <c r="H181" s="88" t="s">
        <v>521</v>
      </c>
    </row>
    <row r="182" spans="1:8">
      <c r="A182" s="66">
        <v>44511</v>
      </c>
      <c r="B182" s="69" t="s">
        <v>522</v>
      </c>
      <c r="C182" t="s">
        <v>523</v>
      </c>
      <c r="D182" s="1" t="s">
        <v>524</v>
      </c>
      <c r="E182" s="151">
        <v>1800</v>
      </c>
      <c r="F182" t="s">
        <v>20</v>
      </c>
      <c r="G182" t="s">
        <v>81</v>
      </c>
      <c r="H182" s="88" t="s">
        <v>103</v>
      </c>
    </row>
    <row r="183" spans="1:8">
      <c r="A183" s="66">
        <v>44641</v>
      </c>
      <c r="B183" s="69" t="s">
        <v>525</v>
      </c>
      <c r="C183" t="s">
        <v>526</v>
      </c>
      <c r="D183" s="1" t="s">
        <v>527</v>
      </c>
      <c r="E183" s="151">
        <v>1800</v>
      </c>
      <c r="F183" t="s">
        <v>20</v>
      </c>
      <c r="G183" t="s">
        <v>81</v>
      </c>
      <c r="H183" s="88" t="s">
        <v>103</v>
      </c>
    </row>
    <row r="184" spans="1:8">
      <c r="A184" s="66">
        <v>44691</v>
      </c>
      <c r="B184" s="156" t="s">
        <v>528</v>
      </c>
      <c r="C184" t="s">
        <v>526</v>
      </c>
      <c r="D184" s="1" t="s">
        <v>529</v>
      </c>
      <c r="E184" s="151">
        <v>1800</v>
      </c>
      <c r="F184" t="s">
        <v>20</v>
      </c>
      <c r="G184" t="s">
        <v>81</v>
      </c>
      <c r="H184" s="88" t="s">
        <v>103</v>
      </c>
    </row>
    <row r="185" spans="1:8">
      <c r="A185" s="66">
        <v>44729</v>
      </c>
      <c r="B185" s="69" t="s">
        <v>530</v>
      </c>
      <c r="C185" t="s">
        <v>523</v>
      </c>
      <c r="D185" s="1" t="s">
        <v>524</v>
      </c>
      <c r="E185" s="151">
        <v>1800</v>
      </c>
      <c r="F185" t="s">
        <v>20</v>
      </c>
      <c r="G185" t="s">
        <v>81</v>
      </c>
      <c r="H185" s="88" t="s">
        <v>103</v>
      </c>
    </row>
    <row r="186" spans="1:8">
      <c r="A186" s="66">
        <v>44467</v>
      </c>
      <c r="B186" s="69" t="s">
        <v>531</v>
      </c>
      <c r="C186" t="s">
        <v>512</v>
      </c>
      <c r="D186" s="1" t="s">
        <v>513</v>
      </c>
      <c r="E186" s="151">
        <v>2268</v>
      </c>
      <c r="F186" t="s">
        <v>22</v>
      </c>
      <c r="G186" t="s">
        <v>81</v>
      </c>
      <c r="H186" s="88" t="s">
        <v>532</v>
      </c>
    </row>
    <row r="187" spans="1:8">
      <c r="A187" s="66">
        <v>44468</v>
      </c>
      <c r="B187" s="69" t="s">
        <v>533</v>
      </c>
      <c r="C187" t="s">
        <v>512</v>
      </c>
      <c r="D187" s="1" t="s">
        <v>513</v>
      </c>
      <c r="E187" s="151">
        <v>2376</v>
      </c>
      <c r="F187" t="s">
        <v>22</v>
      </c>
      <c r="G187" t="s">
        <v>81</v>
      </c>
      <c r="H187" s="88" t="s">
        <v>534</v>
      </c>
    </row>
    <row r="188" spans="1:8">
      <c r="A188" s="66">
        <v>44742</v>
      </c>
      <c r="B188" s="69" t="s">
        <v>535</v>
      </c>
      <c r="C188" t="s">
        <v>440</v>
      </c>
      <c r="D188" s="1" t="s">
        <v>441</v>
      </c>
      <c r="E188" s="151">
        <v>3240</v>
      </c>
      <c r="F188" t="s">
        <v>22</v>
      </c>
      <c r="G188" t="s">
        <v>81</v>
      </c>
      <c r="H188" s="88" t="s">
        <v>103</v>
      </c>
    </row>
    <row r="189" spans="1:8" ht="45.75">
      <c r="A189" s="73">
        <v>44438</v>
      </c>
      <c r="B189" s="74" t="s">
        <v>536</v>
      </c>
      <c r="C189" s="75" t="s">
        <v>443</v>
      </c>
      <c r="D189" s="76" t="s">
        <v>537</v>
      </c>
      <c r="E189" s="152">
        <v>6149</v>
      </c>
      <c r="F189" s="75"/>
      <c r="G189" s="75"/>
      <c r="H189" s="89"/>
    </row>
    <row r="190" spans="1:8">
      <c r="A190" s="66">
        <v>44740</v>
      </c>
      <c r="B190" s="69" t="s">
        <v>538</v>
      </c>
      <c r="C190" t="s">
        <v>539</v>
      </c>
      <c r="D190" s="1" t="s">
        <v>540</v>
      </c>
      <c r="E190" s="151">
        <v>9150</v>
      </c>
      <c r="F190" t="s">
        <v>22</v>
      </c>
      <c r="G190" t="s">
        <v>81</v>
      </c>
      <c r="H190" s="88" t="s">
        <v>103</v>
      </c>
    </row>
    <row r="191" spans="1:8">
      <c r="A191" s="66">
        <v>44660</v>
      </c>
      <c r="B191" s="69" t="s">
        <v>541</v>
      </c>
      <c r="C191" t="s">
        <v>89</v>
      </c>
      <c r="D191" s="1" t="s">
        <v>542</v>
      </c>
      <c r="E191" s="151" t="s">
        <v>543</v>
      </c>
      <c r="F191" t="s">
        <v>50</v>
      </c>
      <c r="G191" t="s">
        <v>81</v>
      </c>
      <c r="H191" s="88" t="s">
        <v>82</v>
      </c>
    </row>
  </sheetData>
  <autoFilter ref="A1:H191" xr:uid="{FC709DF5-3C08-49EF-902B-52F4779D4D67}">
    <sortState xmlns:xlrd2="http://schemas.microsoft.com/office/spreadsheetml/2017/richdata2" ref="A2:H191">
      <sortCondition ref="E1:E191"/>
    </sortState>
  </autoFilter>
  <dataValidations count="1">
    <dataValidation allowBlank="1" showInputMessage="1" showErrorMessage="1" sqref="G1:G1048576" xr:uid="{69E0C789-7EB5-4EE5-A8E3-45F644234A14}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F84E0B-3071-41D2-8F3F-3B8EB3D439EF}">
          <x14:formula1>
            <xm:f>Kategorie!$B$2:$B$17</xm:f>
          </x14:formula1>
          <xm:sqref>F136:F249 F1:F79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E82C-3798-4CA2-BC08-D67AA992CEC0}">
  <dimension ref="A3:D18"/>
  <sheetViews>
    <sheetView workbookViewId="0">
      <selection activeCell="G32" sqref="G32"/>
    </sheetView>
  </sheetViews>
  <sheetFormatPr defaultRowHeight="15"/>
  <cols>
    <col min="1" max="1" width="13.7109375" style="88" customWidth="1"/>
    <col min="2" max="2" width="11.140625" style="157" bestFit="1" customWidth="1"/>
  </cols>
  <sheetData>
    <row r="3" spans="1:4">
      <c r="B3" s="157">
        <v>570</v>
      </c>
      <c r="C3" t="s">
        <v>91</v>
      </c>
      <c r="D3" t="s">
        <v>544</v>
      </c>
    </row>
    <row r="4" spans="1:4">
      <c r="A4" s="88" t="s">
        <v>545</v>
      </c>
      <c r="B4" s="160">
        <v>5260</v>
      </c>
      <c r="C4" t="s">
        <v>81</v>
      </c>
    </row>
    <row r="5" spans="1:4">
      <c r="A5" s="88" t="s">
        <v>546</v>
      </c>
      <c r="B5" s="160">
        <v>5610</v>
      </c>
      <c r="C5" t="s">
        <v>81</v>
      </c>
    </row>
    <row r="6" spans="1:4">
      <c r="A6" s="88" t="s">
        <v>547</v>
      </c>
      <c r="B6" s="160">
        <v>4710</v>
      </c>
      <c r="C6" t="s">
        <v>81</v>
      </c>
    </row>
    <row r="7" spans="1:4">
      <c r="A7" s="88" t="s">
        <v>548</v>
      </c>
      <c r="B7" s="160">
        <v>5525</v>
      </c>
      <c r="C7" t="s">
        <v>81</v>
      </c>
    </row>
    <row r="8" spans="1:4">
      <c r="A8" s="88" t="s">
        <v>549</v>
      </c>
      <c r="B8" s="160">
        <v>4970</v>
      </c>
      <c r="C8" t="s">
        <v>81</v>
      </c>
    </row>
    <row r="9" spans="1:4">
      <c r="A9" s="88" t="s">
        <v>550</v>
      </c>
      <c r="B9" s="160">
        <v>4750</v>
      </c>
      <c r="C9" t="s">
        <v>81</v>
      </c>
    </row>
    <row r="10" spans="1:4">
      <c r="A10" s="88" t="s">
        <v>551</v>
      </c>
      <c r="B10" s="160">
        <v>5780</v>
      </c>
      <c r="C10" t="s">
        <v>81</v>
      </c>
    </row>
    <row r="11" spans="1:4">
      <c r="A11" s="88" t="s">
        <v>552</v>
      </c>
      <c r="B11" s="160">
        <v>5270</v>
      </c>
      <c r="C11" t="s">
        <v>81</v>
      </c>
    </row>
    <row r="12" spans="1:4">
      <c r="A12" s="88" t="s">
        <v>553</v>
      </c>
      <c r="B12" s="160">
        <v>5308</v>
      </c>
      <c r="C12" t="s">
        <v>81</v>
      </c>
    </row>
    <row r="13" spans="1:4">
      <c r="A13" s="88" t="s">
        <v>554</v>
      </c>
      <c r="B13" s="160">
        <v>5153</v>
      </c>
      <c r="C13" t="s">
        <v>81</v>
      </c>
    </row>
    <row r="14" spans="1:4">
      <c r="A14" s="88" t="s">
        <v>555</v>
      </c>
      <c r="B14" s="160">
        <v>95</v>
      </c>
      <c r="C14" t="s">
        <v>81</v>
      </c>
    </row>
    <row r="15" spans="1:4">
      <c r="A15" s="88" t="s">
        <v>556</v>
      </c>
    </row>
    <row r="18" spans="1:2">
      <c r="A18" s="88" t="s">
        <v>557</v>
      </c>
      <c r="B18" s="157">
        <f>SUM(B4:B15)</f>
        <v>52431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BAE9-191F-454C-A638-9C90C544B42B}">
  <dimension ref="A1:C17"/>
  <sheetViews>
    <sheetView workbookViewId="0">
      <selection activeCell="B10" sqref="B10"/>
    </sheetView>
  </sheetViews>
  <sheetFormatPr defaultRowHeight="15"/>
  <cols>
    <col min="2" max="2" width="40.28515625" customWidth="1"/>
    <col min="3" max="3" width="46.28515625" customWidth="1"/>
  </cols>
  <sheetData>
    <row r="1" spans="1:3">
      <c r="A1" t="s">
        <v>4</v>
      </c>
      <c r="B1" t="s">
        <v>64</v>
      </c>
      <c r="C1" s="1" t="s">
        <v>74</v>
      </c>
    </row>
    <row r="2" spans="1:3">
      <c r="A2">
        <v>0</v>
      </c>
      <c r="B2" t="s">
        <v>558</v>
      </c>
      <c r="C2" s="1" t="s">
        <v>559</v>
      </c>
    </row>
    <row r="3" spans="1:3">
      <c r="A3">
        <v>1</v>
      </c>
      <c r="B3" t="s">
        <v>560</v>
      </c>
      <c r="C3" s="1" t="s">
        <v>19</v>
      </c>
    </row>
    <row r="4" spans="1:3" ht="45">
      <c r="A4">
        <v>2</v>
      </c>
      <c r="B4" t="s">
        <v>20</v>
      </c>
      <c r="C4" s="1" t="s">
        <v>561</v>
      </c>
    </row>
    <row r="5" spans="1:3" ht="30">
      <c r="A5">
        <v>3</v>
      </c>
      <c r="B5" t="s">
        <v>22</v>
      </c>
      <c r="C5" s="1" t="s">
        <v>562</v>
      </c>
    </row>
    <row r="6" spans="1:3" ht="60">
      <c r="A6">
        <v>4</v>
      </c>
      <c r="B6" t="s">
        <v>28</v>
      </c>
      <c r="C6" s="1" t="s">
        <v>563</v>
      </c>
    </row>
    <row r="7" spans="1:3" ht="60">
      <c r="B7" t="s">
        <v>34</v>
      </c>
      <c r="C7" s="1" t="s">
        <v>564</v>
      </c>
    </row>
    <row r="8" spans="1:3">
      <c r="A8">
        <v>5</v>
      </c>
      <c r="B8" t="s">
        <v>68</v>
      </c>
      <c r="C8" s="1" t="s">
        <v>565</v>
      </c>
    </row>
    <row r="9" spans="1:3" ht="60">
      <c r="A9">
        <v>6</v>
      </c>
      <c r="B9" t="s">
        <v>67</v>
      </c>
      <c r="C9" s="1" t="s">
        <v>566</v>
      </c>
    </row>
    <row r="10" spans="1:3" ht="60">
      <c r="A10">
        <v>7</v>
      </c>
      <c r="B10" t="s">
        <v>42</v>
      </c>
      <c r="C10" s="1" t="s">
        <v>567</v>
      </c>
    </row>
    <row r="11" spans="1:3" ht="30">
      <c r="A11">
        <v>8</v>
      </c>
      <c r="B11" t="s">
        <v>46</v>
      </c>
      <c r="C11" s="1" t="s">
        <v>568</v>
      </c>
    </row>
    <row r="12" spans="1:3" ht="45">
      <c r="A12">
        <v>9</v>
      </c>
      <c r="B12" t="s">
        <v>48</v>
      </c>
      <c r="C12" s="1" t="s">
        <v>569</v>
      </c>
    </row>
    <row r="13" spans="1:3" ht="30">
      <c r="A13">
        <v>10</v>
      </c>
      <c r="B13" t="s">
        <v>50</v>
      </c>
      <c r="C13" s="1" t="s">
        <v>570</v>
      </c>
    </row>
    <row r="14" spans="1:3">
      <c r="A14">
        <v>11</v>
      </c>
      <c r="B14" t="s">
        <v>52</v>
      </c>
      <c r="C14" s="1" t="s">
        <v>571</v>
      </c>
    </row>
    <row r="15" spans="1:3" ht="30">
      <c r="A15">
        <v>13</v>
      </c>
      <c r="B15" t="s">
        <v>54</v>
      </c>
      <c r="C15" s="1" t="s">
        <v>572</v>
      </c>
    </row>
    <row r="16" spans="1:3">
      <c r="A16">
        <v>14</v>
      </c>
      <c r="B16" t="s">
        <v>66</v>
      </c>
      <c r="C16" s="1" t="s">
        <v>56</v>
      </c>
    </row>
    <row r="17" spans="1:3">
      <c r="A17">
        <v>18</v>
      </c>
      <c r="B17" t="s">
        <v>58</v>
      </c>
      <c r="C1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15FE-5904-41E3-BFBD-EA55A6787C7D}">
  <dimension ref="A1:D59"/>
  <sheetViews>
    <sheetView topLeftCell="A29" workbookViewId="0">
      <selection activeCell="B43" sqref="B43"/>
    </sheetView>
  </sheetViews>
  <sheetFormatPr defaultRowHeight="15"/>
  <cols>
    <col min="1" max="1" width="6" style="45" customWidth="1"/>
    <col min="2" max="2" width="103.5703125" style="4" customWidth="1"/>
    <col min="3" max="3" width="22.7109375" style="131" customWidth="1"/>
    <col min="4" max="16384" width="9.140625" style="4"/>
  </cols>
  <sheetData>
    <row r="1" spans="1:4">
      <c r="A1" s="2"/>
      <c r="B1" s="2"/>
      <c r="C1" s="130"/>
    </row>
    <row r="2" spans="1:4" ht="15.75" customHeight="1">
      <c r="A2" s="57" t="s">
        <v>1</v>
      </c>
      <c r="B2" s="57"/>
    </row>
    <row r="3" spans="1:4" ht="26.25" customHeight="1">
      <c r="A3" s="59" t="s">
        <v>573</v>
      </c>
      <c r="B3" s="59"/>
    </row>
    <row r="4" spans="1:4" ht="15.75" customHeight="1">
      <c r="A4" s="2"/>
      <c r="B4" s="57"/>
      <c r="C4" s="132"/>
    </row>
    <row r="5" spans="1:4" ht="15.75" customHeight="1">
      <c r="A5" s="161" t="s">
        <v>3</v>
      </c>
      <c r="B5" s="161"/>
      <c r="C5" s="161"/>
    </row>
    <row r="6" spans="1:4" ht="15" customHeight="1">
      <c r="A6" s="5" t="s">
        <v>4</v>
      </c>
      <c r="B6" s="5" t="s">
        <v>5</v>
      </c>
      <c r="C6" s="133" t="s">
        <v>7</v>
      </c>
    </row>
    <row r="7" spans="1:4" ht="15" customHeight="1">
      <c r="A7" s="27" t="s">
        <v>9</v>
      </c>
      <c r="B7" s="9" t="s">
        <v>574</v>
      </c>
      <c r="C7" s="125">
        <v>25621.24</v>
      </c>
    </row>
    <row r="8" spans="1:4" ht="15" customHeight="1">
      <c r="A8" s="44" t="s">
        <v>11</v>
      </c>
      <c r="B8" s="13" t="s">
        <v>575</v>
      </c>
      <c r="C8" s="126">
        <v>21178.75</v>
      </c>
    </row>
    <row r="9" spans="1:4" ht="15" customHeight="1">
      <c r="A9" s="27"/>
      <c r="B9" s="16" t="s">
        <v>13</v>
      </c>
      <c r="C9" s="125">
        <f>SUM(C7:C8)</f>
        <v>46799.990000000005</v>
      </c>
    </row>
    <row r="10" spans="1:4" ht="15" customHeight="1">
      <c r="A10" s="27"/>
      <c r="B10" s="9"/>
      <c r="C10" s="134"/>
      <c r="D10" s="18"/>
    </row>
    <row r="11" spans="1:4" ht="15" customHeight="1">
      <c r="A11" s="27"/>
      <c r="B11" s="9"/>
      <c r="C11" s="134"/>
      <c r="D11" s="18"/>
    </row>
    <row r="12" spans="1:4" ht="15.75" customHeight="1">
      <c r="A12" s="161" t="s">
        <v>17</v>
      </c>
      <c r="B12" s="161"/>
      <c r="C12" s="161"/>
      <c r="D12" s="18"/>
    </row>
    <row r="13" spans="1:4" ht="15" customHeight="1">
      <c r="A13" s="5" t="s">
        <v>4</v>
      </c>
      <c r="B13" s="5" t="s">
        <v>5</v>
      </c>
      <c r="C13" s="133" t="s">
        <v>18</v>
      </c>
    </row>
    <row r="14" spans="1:4" ht="15" customHeight="1">
      <c r="A14" s="27" t="s">
        <v>9</v>
      </c>
      <c r="B14" s="9" t="s">
        <v>19</v>
      </c>
      <c r="C14" s="135">
        <v>0</v>
      </c>
    </row>
    <row r="15" spans="1:4" ht="15" customHeight="1">
      <c r="A15" s="25" t="s">
        <v>11</v>
      </c>
      <c r="B15" s="20" t="s">
        <v>20</v>
      </c>
      <c r="C15" s="136">
        <f>Podsumowanie!B10</f>
        <v>2948</v>
      </c>
    </row>
    <row r="16" spans="1:4" ht="15" customHeight="1">
      <c r="A16" s="27" t="s">
        <v>21</v>
      </c>
      <c r="B16" s="9" t="s">
        <v>22</v>
      </c>
      <c r="C16" s="135">
        <f>Podsumowanie!B13</f>
        <v>21750</v>
      </c>
    </row>
    <row r="17" spans="1:3" ht="15" customHeight="1">
      <c r="A17" s="25" t="s">
        <v>27</v>
      </c>
      <c r="B17" s="24" t="s">
        <v>28</v>
      </c>
      <c r="C17" s="136">
        <v>0</v>
      </c>
    </row>
    <row r="18" spans="1:3">
      <c r="A18" s="27" t="s">
        <v>33</v>
      </c>
      <c r="B18" s="9" t="s">
        <v>34</v>
      </c>
      <c r="C18" s="135">
        <f>Podsumowanie!B9</f>
        <v>360</v>
      </c>
    </row>
    <row r="19" spans="1:3">
      <c r="A19" s="25" t="s">
        <v>576</v>
      </c>
      <c r="B19" s="20" t="s">
        <v>35</v>
      </c>
      <c r="C19" s="136">
        <f>Podsumowanie!B11</f>
        <v>8552.3499999999985</v>
      </c>
    </row>
    <row r="20" spans="1:3">
      <c r="A20" s="27" t="s">
        <v>36</v>
      </c>
      <c r="B20" s="28" t="s">
        <v>37</v>
      </c>
      <c r="C20" s="137">
        <f>Podsumowanie!B8</f>
        <v>1335.0900000000001</v>
      </c>
    </row>
    <row r="21" spans="1:3">
      <c r="A21" s="25" t="s">
        <v>41</v>
      </c>
      <c r="B21" s="20" t="s">
        <v>42</v>
      </c>
      <c r="C21" s="136">
        <f>Podsumowanie!B6</f>
        <v>123.6</v>
      </c>
    </row>
    <row r="22" spans="1:3">
      <c r="A22" s="27" t="s">
        <v>45</v>
      </c>
      <c r="B22" s="9" t="s">
        <v>46</v>
      </c>
      <c r="C22" s="135">
        <f>Podsumowanie!B5</f>
        <v>1203.1400000000001</v>
      </c>
    </row>
    <row r="23" spans="1:3">
      <c r="A23" s="25" t="s">
        <v>47</v>
      </c>
      <c r="B23" s="20" t="s">
        <v>48</v>
      </c>
      <c r="C23" s="136">
        <v>0</v>
      </c>
    </row>
    <row r="24" spans="1:3">
      <c r="A24" s="27" t="s">
        <v>49</v>
      </c>
      <c r="B24" s="9" t="s">
        <v>50</v>
      </c>
      <c r="C24" s="135">
        <f>Podsumowanie!B7</f>
        <v>1663.3200000000002</v>
      </c>
    </row>
    <row r="25" spans="1:3" ht="15" customHeight="1">
      <c r="A25" s="25" t="s">
        <v>51</v>
      </c>
      <c r="B25" s="20" t="s">
        <v>52</v>
      </c>
      <c r="C25" s="136">
        <v>0</v>
      </c>
    </row>
    <row r="26" spans="1:3">
      <c r="A26" s="27" t="s">
        <v>53</v>
      </c>
      <c r="B26" s="9" t="s">
        <v>54</v>
      </c>
      <c r="C26" s="135">
        <v>147.1</v>
      </c>
    </row>
    <row r="27" spans="1:3">
      <c r="A27" s="25" t="s">
        <v>55</v>
      </c>
      <c r="B27" s="20" t="s">
        <v>56</v>
      </c>
      <c r="C27" s="136">
        <v>0</v>
      </c>
    </row>
    <row r="28" spans="1:3">
      <c r="A28" s="29" t="s">
        <v>57</v>
      </c>
      <c r="B28" s="30" t="s">
        <v>58</v>
      </c>
      <c r="C28" s="138">
        <f>Podsumowanie!B4</f>
        <v>93.49</v>
      </c>
    </row>
    <row r="29" spans="1:3" ht="15" customHeight="1">
      <c r="A29" s="27"/>
      <c r="B29" s="16" t="s">
        <v>13</v>
      </c>
      <c r="C29" s="127">
        <f t="shared" ref="C29" si="0">SUM(C14:C28)</f>
        <v>38176.089999999997</v>
      </c>
    </row>
    <row r="30" spans="1:3" ht="15.75">
      <c r="A30" s="33"/>
      <c r="B30" s="34"/>
      <c r="C30" s="139"/>
    </row>
    <row r="31" spans="1:3" ht="15.75">
      <c r="A31" s="161" t="s">
        <v>59</v>
      </c>
      <c r="B31" s="161"/>
      <c r="C31" s="161"/>
    </row>
    <row r="32" spans="1:3">
      <c r="A32" s="8"/>
      <c r="B32" s="60" t="s">
        <v>60</v>
      </c>
      <c r="C32" s="133">
        <f>C9</f>
        <v>46799.990000000005</v>
      </c>
    </row>
    <row r="33" spans="1:3">
      <c r="A33" s="8"/>
    </row>
    <row r="34" spans="1:3">
      <c r="A34" s="8"/>
      <c r="B34" s="60" t="s">
        <v>577</v>
      </c>
      <c r="C34" s="133">
        <f>C29</f>
        <v>38176.089999999997</v>
      </c>
    </row>
    <row r="35" spans="1:3">
      <c r="A35" s="8"/>
      <c r="B35" s="8"/>
      <c r="C35" s="140"/>
    </row>
    <row r="36" spans="1:3">
      <c r="A36" s="8"/>
      <c r="B36" s="123" t="s">
        <v>62</v>
      </c>
      <c r="C36" s="141">
        <f>C32-C34</f>
        <v>8623.9000000000087</v>
      </c>
    </row>
    <row r="37" spans="1:3">
      <c r="A37" s="8"/>
      <c r="B37" s="124"/>
      <c r="C37" s="142"/>
    </row>
    <row r="38" spans="1:3">
      <c r="A38" s="8"/>
      <c r="B38" s="124"/>
      <c r="C38" s="142"/>
    </row>
    <row r="39" spans="1:3">
      <c r="A39" s="8"/>
    </row>
    <row r="40" spans="1:3" ht="15.75">
      <c r="A40" s="161" t="s">
        <v>578</v>
      </c>
      <c r="B40" s="161"/>
      <c r="C40" s="161"/>
    </row>
    <row r="41" spans="1:3">
      <c r="A41" s="8"/>
      <c r="B41" s="60" t="s">
        <v>579</v>
      </c>
      <c r="C41" s="133">
        <v>25621.24</v>
      </c>
    </row>
    <row r="42" spans="1:3">
      <c r="A42" s="8"/>
      <c r="B42" s="60" t="s">
        <v>60</v>
      </c>
      <c r="C42" s="133">
        <f>C8</f>
        <v>21178.75</v>
      </c>
    </row>
    <row r="43" spans="1:3">
      <c r="A43" s="8"/>
      <c r="B43" s="60" t="s">
        <v>580</v>
      </c>
      <c r="C43" s="133">
        <v>132</v>
      </c>
    </row>
    <row r="44" spans="1:3">
      <c r="A44" s="8"/>
    </row>
    <row r="45" spans="1:3">
      <c r="A45" s="8"/>
      <c r="B45" s="60" t="s">
        <v>581</v>
      </c>
      <c r="C45" s="133">
        <v>23573.05</v>
      </c>
    </row>
    <row r="46" spans="1:3">
      <c r="A46" s="8"/>
      <c r="B46" s="60" t="s">
        <v>582</v>
      </c>
      <c r="C46" s="133">
        <v>1000</v>
      </c>
    </row>
    <row r="47" spans="1:3">
      <c r="A47" s="8"/>
    </row>
    <row r="48" spans="1:3">
      <c r="A48" s="8"/>
      <c r="B48" s="60" t="s">
        <v>583</v>
      </c>
      <c r="C48" s="133">
        <f>C41+C42+C43-C45-C46</f>
        <v>22358.940000000006</v>
      </c>
    </row>
    <row r="49" spans="1:3">
      <c r="A49" s="5"/>
      <c r="B49" s="5" t="s">
        <v>584</v>
      </c>
      <c r="C49" s="133">
        <v>21440.77</v>
      </c>
    </row>
    <row r="50" spans="1:3">
      <c r="A50" s="32"/>
      <c r="B50" s="30"/>
      <c r="C50" s="128"/>
    </row>
    <row r="51" spans="1:3">
      <c r="A51" s="37"/>
      <c r="B51" s="38" t="s">
        <v>585</v>
      </c>
      <c r="C51" s="129">
        <f>C49-C48</f>
        <v>-918.17000000000553</v>
      </c>
    </row>
    <row r="52" spans="1:3">
      <c r="A52" s="12"/>
      <c r="B52" s="143"/>
      <c r="C52" s="144"/>
    </row>
    <row r="53" spans="1:3" ht="15.75">
      <c r="A53" s="161" t="s">
        <v>586</v>
      </c>
      <c r="B53" s="161"/>
      <c r="C53" s="161"/>
    </row>
    <row r="54" spans="1:3">
      <c r="A54" s="8"/>
      <c r="B54" s="60" t="s">
        <v>587</v>
      </c>
      <c r="C54" s="133">
        <v>802.74</v>
      </c>
    </row>
    <row r="55" spans="1:3">
      <c r="A55" s="8"/>
      <c r="B55" s="60" t="s">
        <v>582</v>
      </c>
      <c r="C55" s="133">
        <v>1000</v>
      </c>
    </row>
    <row r="56" spans="1:3">
      <c r="A56" s="8"/>
      <c r="B56" s="60" t="s">
        <v>588</v>
      </c>
      <c r="C56" s="133">
        <v>570</v>
      </c>
    </row>
    <row r="57" spans="1:3">
      <c r="A57" s="8"/>
      <c r="B57" s="60" t="s">
        <v>589</v>
      </c>
      <c r="C57" s="133">
        <v>1788.49</v>
      </c>
    </row>
    <row r="58" spans="1:3">
      <c r="A58" s="8"/>
    </row>
    <row r="59" spans="1:3">
      <c r="A59" s="8"/>
      <c r="B59" s="60" t="s">
        <v>590</v>
      </c>
      <c r="C59" s="133">
        <f>C54+C55+C56-C57</f>
        <v>584.24999999999977</v>
      </c>
    </row>
  </sheetData>
  <mergeCells count="5">
    <mergeCell ref="A5:C5"/>
    <mergeCell ref="A12:C12"/>
    <mergeCell ref="A31:C31"/>
    <mergeCell ref="A40:C40"/>
    <mergeCell ref="A53:C5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1E2A-440C-4719-AA08-2F2B29BE6B6E}">
  <dimension ref="A1:E59"/>
  <sheetViews>
    <sheetView tabSelected="1" topLeftCell="A30" workbookViewId="0">
      <selection activeCell="E52" sqref="E52"/>
    </sheetView>
  </sheetViews>
  <sheetFormatPr defaultRowHeight="15"/>
  <cols>
    <col min="2" max="2" width="80.42578125" customWidth="1"/>
    <col min="3" max="3" width="19" style="72" customWidth="1"/>
    <col min="5" max="5" width="13" customWidth="1"/>
  </cols>
  <sheetData>
    <row r="1" spans="1:3" ht="15.75">
      <c r="A1" s="2"/>
      <c r="B1" s="2"/>
      <c r="C1" s="130"/>
    </row>
    <row r="2" spans="1:3" ht="15.75">
      <c r="A2" s="57" t="s">
        <v>1</v>
      </c>
      <c r="B2" s="57"/>
      <c r="C2" s="131"/>
    </row>
    <row r="3" spans="1:3" ht="26.25">
      <c r="A3" s="59" t="s">
        <v>573</v>
      </c>
      <c r="B3" s="59"/>
      <c r="C3" s="131"/>
    </row>
    <row r="4" spans="1:3" ht="15.75">
      <c r="A4" s="2"/>
      <c r="B4" s="57"/>
      <c r="C4" s="132"/>
    </row>
    <row r="5" spans="1:3" ht="15.75">
      <c r="A5" s="161" t="s">
        <v>3</v>
      </c>
      <c r="B5" s="161"/>
      <c r="C5" s="161"/>
    </row>
    <row r="6" spans="1:3">
      <c r="A6" s="5" t="s">
        <v>4</v>
      </c>
      <c r="B6" s="5" t="s">
        <v>5</v>
      </c>
      <c r="C6" s="133" t="s">
        <v>7</v>
      </c>
    </row>
    <row r="7" spans="1:3">
      <c r="A7" s="27" t="s">
        <v>9</v>
      </c>
      <c r="B7" s="9" t="s">
        <v>574</v>
      </c>
      <c r="C7" s="125">
        <v>25621.24</v>
      </c>
    </row>
    <row r="8" spans="1:3">
      <c r="A8" s="44" t="s">
        <v>11</v>
      </c>
      <c r="B8" s="13" t="s">
        <v>591</v>
      </c>
      <c r="C8" s="126">
        <f>'Wpływy '!B18</f>
        <v>52431</v>
      </c>
    </row>
    <row r="9" spans="1:3">
      <c r="A9" s="27"/>
      <c r="B9" s="16" t="s">
        <v>13</v>
      </c>
      <c r="C9" s="125">
        <f>SUM(C7:C8)</f>
        <v>78052.240000000005</v>
      </c>
    </row>
    <row r="10" spans="1:3">
      <c r="A10" s="27"/>
      <c r="B10" s="9"/>
      <c r="C10" s="134"/>
    </row>
    <row r="11" spans="1:3">
      <c r="A11" s="27"/>
      <c r="B11" s="9"/>
      <c r="C11" s="134"/>
    </row>
    <row r="12" spans="1:3" ht="15.75">
      <c r="A12" s="161" t="s">
        <v>17</v>
      </c>
      <c r="B12" s="161"/>
      <c r="C12" s="161"/>
    </row>
    <row r="13" spans="1:3">
      <c r="A13" s="5" t="s">
        <v>4</v>
      </c>
      <c r="B13" s="5" t="s">
        <v>5</v>
      </c>
      <c r="C13" s="133" t="s">
        <v>18</v>
      </c>
    </row>
    <row r="14" spans="1:3">
      <c r="A14" s="27" t="s">
        <v>9</v>
      </c>
      <c r="B14" s="9" t="s">
        <v>19</v>
      </c>
      <c r="C14" s="135">
        <v>0</v>
      </c>
    </row>
    <row r="15" spans="1:3">
      <c r="A15" s="25" t="s">
        <v>11</v>
      </c>
      <c r="B15" s="20" t="s">
        <v>20</v>
      </c>
      <c r="C15" s="158">
        <f>Podsumowanie!B13</f>
        <v>21750</v>
      </c>
    </row>
    <row r="16" spans="1:3">
      <c r="A16" s="27" t="s">
        <v>21</v>
      </c>
      <c r="B16" s="9" t="s">
        <v>22</v>
      </c>
      <c r="C16" s="135">
        <f>Podsumowanie!B15</f>
        <v>22904.989999999998</v>
      </c>
    </row>
    <row r="17" spans="1:3">
      <c r="A17" s="25" t="s">
        <v>27</v>
      </c>
      <c r="B17" s="24" t="s">
        <v>28</v>
      </c>
      <c r="C17" s="136">
        <f>Podsumowanie!B5</f>
        <v>1203.1400000000001</v>
      </c>
    </row>
    <row r="18" spans="1:3">
      <c r="A18" s="27" t="s">
        <v>33</v>
      </c>
      <c r="B18" s="9" t="s">
        <v>34</v>
      </c>
      <c r="C18" s="135">
        <v>1078.23</v>
      </c>
    </row>
    <row r="19" spans="1:3">
      <c r="A19" s="25" t="s">
        <v>576</v>
      </c>
      <c r="B19" s="20" t="s">
        <v>35</v>
      </c>
      <c r="C19" s="136">
        <f>Podsumowanie!B14</f>
        <v>86.1</v>
      </c>
    </row>
    <row r="20" spans="1:3">
      <c r="A20" s="27" t="s">
        <v>36</v>
      </c>
      <c r="B20" s="28" t="s">
        <v>37</v>
      </c>
      <c r="C20" s="137">
        <f>Podsumowanie!B11</f>
        <v>8552.3499999999985</v>
      </c>
    </row>
    <row r="21" spans="1:3">
      <c r="A21" s="25" t="s">
        <v>41</v>
      </c>
      <c r="B21" s="20" t="s">
        <v>42</v>
      </c>
      <c r="C21" s="136">
        <f>Podsumowanie!B8</f>
        <v>1335.0900000000001</v>
      </c>
    </row>
    <row r="22" spans="1:3">
      <c r="A22" s="27" t="s">
        <v>45</v>
      </c>
      <c r="B22" s="9" t="s">
        <v>46</v>
      </c>
      <c r="C22" s="135">
        <f>Podsumowanie!B7</f>
        <v>1663.3200000000002</v>
      </c>
    </row>
    <row r="23" spans="1:3">
      <c r="A23" s="25" t="s">
        <v>47</v>
      </c>
      <c r="B23" s="20" t="s">
        <v>48</v>
      </c>
      <c r="C23" s="136">
        <v>0</v>
      </c>
    </row>
    <row r="24" spans="1:3">
      <c r="A24" s="27" t="s">
        <v>49</v>
      </c>
      <c r="B24" s="9" t="s">
        <v>50</v>
      </c>
      <c r="C24" s="135">
        <f>Podsumowanie!B10</f>
        <v>2948</v>
      </c>
    </row>
    <row r="25" spans="1:3">
      <c r="A25" s="25" t="s">
        <v>51</v>
      </c>
      <c r="B25" s="20" t="s">
        <v>52</v>
      </c>
      <c r="C25" s="136">
        <f>Podsumowanie!B4</f>
        <v>93.49</v>
      </c>
    </row>
    <row r="26" spans="1:3">
      <c r="A26" s="27" t="s">
        <v>53</v>
      </c>
      <c r="B26" s="9" t="s">
        <v>54</v>
      </c>
      <c r="C26" s="135">
        <v>363.2</v>
      </c>
    </row>
    <row r="27" spans="1:3">
      <c r="A27" s="25" t="s">
        <v>55</v>
      </c>
      <c r="B27" s="20" t="s">
        <v>56</v>
      </c>
      <c r="C27" s="136">
        <f>Podsumowanie!B9</f>
        <v>360</v>
      </c>
    </row>
    <row r="28" spans="1:3">
      <c r="A28" s="29" t="s">
        <v>57</v>
      </c>
      <c r="B28" s="30" t="s">
        <v>58</v>
      </c>
      <c r="C28" s="138">
        <f>Podsumowanie!B6</f>
        <v>123.6</v>
      </c>
    </row>
    <row r="29" spans="1:3">
      <c r="A29" s="27"/>
      <c r="B29" s="16" t="s">
        <v>13</v>
      </c>
      <c r="C29" s="127">
        <f t="shared" ref="C29" si="0">SUM(C14:C28)</f>
        <v>62461.509999999987</v>
      </c>
    </row>
    <row r="30" spans="1:3">
      <c r="A30" s="33"/>
      <c r="B30" s="34"/>
      <c r="C30" s="139"/>
    </row>
    <row r="31" spans="1:3" ht="15.75">
      <c r="A31" s="161" t="s">
        <v>59</v>
      </c>
      <c r="B31" s="161"/>
      <c r="C31" s="161"/>
    </row>
    <row r="32" spans="1:3">
      <c r="A32" s="8"/>
      <c r="B32" s="60" t="s">
        <v>60</v>
      </c>
      <c r="C32" s="133">
        <f>C9</f>
        <v>78052.240000000005</v>
      </c>
    </row>
    <row r="33" spans="1:3" ht="15.75">
      <c r="A33" s="8"/>
      <c r="B33" s="4"/>
      <c r="C33" s="131"/>
    </row>
    <row r="34" spans="1:3">
      <c r="A34" s="8"/>
      <c r="B34" s="60" t="s">
        <v>61</v>
      </c>
      <c r="C34" s="133">
        <f>C29</f>
        <v>62461.509999999987</v>
      </c>
    </row>
    <row r="35" spans="1:3">
      <c r="A35" s="8"/>
      <c r="B35" s="8"/>
      <c r="C35" s="140"/>
    </row>
    <row r="36" spans="1:3">
      <c r="A36" s="8"/>
      <c r="B36" s="123" t="s">
        <v>62</v>
      </c>
      <c r="C36" s="141">
        <f>C32-C34</f>
        <v>15590.730000000018</v>
      </c>
    </row>
    <row r="37" spans="1:3">
      <c r="A37" s="8"/>
      <c r="B37" s="124"/>
      <c r="C37" s="142"/>
    </row>
    <row r="38" spans="1:3">
      <c r="A38" s="8"/>
      <c r="B38" s="124"/>
      <c r="C38" s="142"/>
    </row>
    <row r="39" spans="1:3" ht="15.75">
      <c r="A39" s="8"/>
      <c r="B39" s="4"/>
      <c r="C39" s="131"/>
    </row>
    <row r="40" spans="1:3" ht="15.75">
      <c r="A40" s="161" t="s">
        <v>578</v>
      </c>
      <c r="B40" s="161"/>
      <c r="C40" s="161"/>
    </row>
    <row r="41" spans="1:3">
      <c r="A41" s="8"/>
      <c r="B41" s="60" t="s">
        <v>579</v>
      </c>
      <c r="C41" s="133">
        <v>25621.24</v>
      </c>
    </row>
    <row r="42" spans="1:3">
      <c r="A42" s="8"/>
      <c r="B42" s="60" t="s">
        <v>60</v>
      </c>
      <c r="C42" s="133">
        <f>C8</f>
        <v>52431</v>
      </c>
    </row>
    <row r="43" spans="1:3">
      <c r="A43" s="8"/>
      <c r="B43" s="60" t="s">
        <v>580</v>
      </c>
      <c r="C43" s="133">
        <v>132</v>
      </c>
    </row>
    <row r="44" spans="1:3" ht="15.75">
      <c r="A44" s="8"/>
      <c r="B44" s="4"/>
      <c r="C44" s="131"/>
    </row>
    <row r="45" spans="1:3">
      <c r="A45" s="8"/>
      <c r="B45" s="60" t="s">
        <v>581</v>
      </c>
      <c r="C45" s="133">
        <f>58060.59+363.2</f>
        <v>58423.789999999994</v>
      </c>
    </row>
    <row r="46" spans="1:3">
      <c r="A46" s="8"/>
      <c r="B46" s="60" t="s">
        <v>582</v>
      </c>
      <c r="C46" s="133">
        <v>3000</v>
      </c>
    </row>
    <row r="47" spans="1:3" ht="15.75">
      <c r="A47" s="8"/>
      <c r="B47" s="4"/>
      <c r="C47" s="131"/>
    </row>
    <row r="48" spans="1:3">
      <c r="A48" s="8"/>
      <c r="B48" s="60" t="s">
        <v>583</v>
      </c>
      <c r="C48" s="133">
        <f>C41+C42+C43-C45-C46</f>
        <v>16760.450000000012</v>
      </c>
    </row>
    <row r="49" spans="1:5">
      <c r="A49" s="5"/>
      <c r="B49" s="5" t="s">
        <v>592</v>
      </c>
      <c r="C49" s="133">
        <v>15915.55</v>
      </c>
    </row>
    <row r="50" spans="1:5">
      <c r="A50" s="32"/>
      <c r="B50" s="30"/>
      <c r="C50" s="128"/>
    </row>
    <row r="51" spans="1:5">
      <c r="A51" s="37"/>
      <c r="B51" s="38" t="s">
        <v>593</v>
      </c>
      <c r="C51" s="129">
        <f>C49-C48</f>
        <v>-844.90000000001237</v>
      </c>
      <c r="E51" s="72">
        <f>C51+695.82</f>
        <v>-149.08000000001232</v>
      </c>
    </row>
    <row r="52" spans="1:5">
      <c r="A52" s="12"/>
      <c r="B52" s="143"/>
      <c r="C52" s="144"/>
    </row>
    <row r="53" spans="1:5" ht="15.75">
      <c r="A53" s="161" t="s">
        <v>586</v>
      </c>
      <c r="B53" s="161"/>
      <c r="C53" s="161"/>
    </row>
    <row r="54" spans="1:5">
      <c r="A54" s="8"/>
      <c r="B54" s="60" t="s">
        <v>587</v>
      </c>
      <c r="C54" s="133">
        <v>802.74</v>
      </c>
    </row>
    <row r="55" spans="1:5">
      <c r="A55" s="8"/>
      <c r="B55" s="60" t="s">
        <v>594</v>
      </c>
      <c r="C55" s="133">
        <v>3000</v>
      </c>
    </row>
    <row r="56" spans="1:5">
      <c r="A56" s="8"/>
      <c r="B56" s="60" t="s">
        <v>588</v>
      </c>
      <c r="C56" s="133">
        <v>570</v>
      </c>
    </row>
    <row r="57" spans="1:5">
      <c r="A57" s="8"/>
      <c r="B57" s="60" t="s">
        <v>589</v>
      </c>
      <c r="C57" s="133">
        <v>4037.72</v>
      </c>
    </row>
    <row r="58" spans="1:5" ht="15.75">
      <c r="A58" s="8"/>
      <c r="B58" s="4"/>
      <c r="C58" s="131"/>
    </row>
    <row r="59" spans="1:5">
      <c r="A59" s="8"/>
      <c r="B59" s="60" t="s">
        <v>590</v>
      </c>
      <c r="C59" s="133">
        <f>C54+C55+C56-C57</f>
        <v>335.02</v>
      </c>
    </row>
  </sheetData>
  <mergeCells count="5">
    <mergeCell ref="A5:C5"/>
    <mergeCell ref="A12:C12"/>
    <mergeCell ref="A31:C31"/>
    <mergeCell ref="A40:C40"/>
    <mergeCell ref="A53:C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EC8CC58EC0E47BD0B1BCB632322CC" ma:contentTypeVersion="9" ma:contentTypeDescription="Create a new document." ma:contentTypeScope="" ma:versionID="015b41d42753a3d6e04c9cf994083c32">
  <xsd:schema xmlns:xsd="http://www.w3.org/2001/XMLSchema" xmlns:xs="http://www.w3.org/2001/XMLSchema" xmlns:p="http://schemas.microsoft.com/office/2006/metadata/properties" xmlns:ns2="2b4b01de-d35a-4991-989b-12bc38d70dcf" xmlns:ns3="75624953-efd5-42b8-882d-5405e36c8f42" targetNamespace="http://schemas.microsoft.com/office/2006/metadata/properties" ma:root="true" ma:fieldsID="cbee2e116465f258bec1602685ec9368" ns2:_="" ns3:_="">
    <xsd:import namespace="2b4b01de-d35a-4991-989b-12bc38d70dcf"/>
    <xsd:import namespace="75624953-efd5-42b8-882d-5405e36c8f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01de-d35a-4991-989b-12bc38d70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24953-efd5-42b8-882d-5405e36c8f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1871EC-158D-437D-8A29-E9689101546E}"/>
</file>

<file path=customXml/itemProps2.xml><?xml version="1.0" encoding="utf-8"?>
<ds:datastoreItem xmlns:ds="http://schemas.openxmlformats.org/officeDocument/2006/customXml" ds:itemID="{6F63E6EA-C0A5-4DC5-A8C1-B038E8F6D2DC}"/>
</file>

<file path=customXml/itemProps3.xml><?xml version="1.0" encoding="utf-8"?>
<ds:datastoreItem xmlns:ds="http://schemas.openxmlformats.org/officeDocument/2006/customXml" ds:itemID="{7D19D557-8351-4EA0-B9E1-F691C001D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Aleksandra Nawrot</cp:lastModifiedBy>
  <cp:revision/>
  <dcterms:created xsi:type="dcterms:W3CDTF">2021-10-10T19:31:59Z</dcterms:created>
  <dcterms:modified xsi:type="dcterms:W3CDTF">2022-07-18T09:05:03Z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0x010100219EC8CC58EC0E47BD0B1BCB632322CC</vt:lpwstr>
  </property>
</Properties>
</file>